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Troškovnik" sheetId="1" r:id="rId1"/>
    <sheet name="Sheet2" sheetId="2" r:id="rId2"/>
    <sheet name="Sheet3" sheetId="3" r:id="rId3"/>
  </sheets>
  <definedNames/>
  <calcPr fullCalcOnLoad="1"/>
</workbook>
</file>

<file path=xl/sharedStrings.xml><?xml version="1.0" encoding="utf-8"?>
<sst xmlns="http://schemas.openxmlformats.org/spreadsheetml/2006/main" count="138" uniqueCount="84">
  <si>
    <t xml:space="preserve">Zatrpavanje rova zamjenskim materijalom (uključivo nabava i prijevoz), veličine zrna do 63 mm (drobljenim kamenom) nakon izvedbe obloge cjevovoda do asfaltnih slojeva prometnice, te na kolnim ulazima. Stavka obuhvaća nabavu dopremu i ugradnju materijala, strojno nasipanje i razastiranje, prema potrebi vlaženje ili sušenje, planiranje nasipanih slojeva debljine i nagiba prema projektu, zbijanje strojnim i ručnim nabijačima, a završni sloj prije izrade kolničke konstrukcije sabiti na modul stišljivosti Ms 80 MN/m2. Stavka obuhvaća i nabijanje slojeva po zahtjevima iz projektne dokumentacije (slojevi 30 cm) uz osiguranje propisane zbijenosti. Posebnu pozornost obratiti da se pri zatrpavanju ne ubacuju kameni ili betonski komadi kako se ne bi oštetio cjevovod. Jedinična cijena obuhvaća zatrpavanje rova te sav ostali rad, materijal i opremu potrebnu za potpuno dovršenje stavke. Obračun je po m3 ugrađenog materijala u sraslom stanju. </t>
  </si>
  <si>
    <t xml:space="preserve">Konstrukcija gornje ploče odnosno poklopca treba biti takva da se neposredna statička i dinamička opterećenja koja uzrokuje promet ne prenose izravno na okno, već preko sidrenog betonskog prstena na podlogu. Poklopac (posebno ispod prometnih ploha) treba biti odvojen od okna.                                                          Napomena: Ovim projektom obrađena su PP montažna reviziona okna, ali moguće je nuđenje bilo koje vrste okana uz zadovoljenje uvjeta iz projekta(DN1000, vodonepropusnost, nosivost, isti materijal i proizvođač kao cijevi). </t>
  </si>
  <si>
    <t xml:space="preserve">Dijelovi okna se međusobno spajaju pomoću brtvi ili zavarivanjem čime se osigurava nepropusnost. Okna imaju ugrađene stupaljke na svakih 25 [cm] koje omogućavaju silazak i izlazak, a nalaze se maksimalno 50 [cm] od vrha okna. Cjevovod se spaja na adaptere  okna originalnim spojnicama i brtvama. Okna trebaju biti sukladna prema svim zahtjevima HRN EN 13598-2:2009. Okno treba biti ispitano i vodonepropusno u skladu s normom HRN EN 1277. Obodna čvrstoča treba biti ispitana prema HRN EN ISO 9969..  Stavkom obuhvaćena nabava, doprema  materijala te izrada armirano-betonske ploče ili konusa iz betona C30/37 za postavu i ugradnju ljevano-željeznog poklopca, kao i sama dobava i ugradnja lijevano-željeznog poklopca nosivosti 15 tona  (prema HRN EN 124:2005), sve prema uputama proizvođača. </t>
  </si>
  <si>
    <t>Uređenje zelenih površina humusiranjem i zasijavanjem trave.Stavka obuhvaća obnovu travnjaka. U stavku uključiti nabavu, dovoz i razastiranje humusa u ukupnoj debljini 10-15 cm, uz zagrabljivanje i valjanje nakon sjetve te jednokratno zaljevanje.</t>
  </si>
  <si>
    <t>Obračun po m2 zelene površine.</t>
  </si>
  <si>
    <r>
      <t>m</t>
    </r>
    <r>
      <rPr>
        <vertAlign val="superscript"/>
        <sz val="10"/>
        <rFont val="Arial"/>
        <family val="2"/>
      </rPr>
      <t>2</t>
    </r>
  </si>
  <si>
    <t>Obračun po m2 sanirane površine</t>
  </si>
  <si>
    <t>Obnova postojećih  betonskih kolnih ulaza.  Stavkom obuhvaćena nabava, doprema i ugradnja  betona C 25/30 .Beton se ugrađuje na pripremljenu  i zbijenu posteljicu ( modul stišljivosti Ms 80 MN/m2).</t>
  </si>
  <si>
    <t xml:space="preserve">Odvoz viška materijala na stalno odlagališe na udaljenost do 5 km.  Jedinična cijena obuhvaća utovar, prijevoz, istovar i razastiranje materijala. Obračun je po m3. </t>
  </si>
  <si>
    <t>Kada se ustanovi da je položeni cjevovod ispravan, bez oštećenja, može se pristupiti zatrpavanju. Zatrpavanje se vrši etapno prije i nakon ispitivanja. Prije ispitivanja zatrpati samo tijelo cijevi dok naglavak sa spojem mora ostati slobodan tako da zatrpani dio čini humak cca 1/2 - 2/3 visine rova. Zatrpavanje pri tom vršiti u slojevima od 30 cm uz pažljivo strojno-ručno nabijanje. Područje iznad tjemena cijevi (širia cca 0,7DN) ne zbijati.  Nakon završenog ispitivanja preostala spojna mjesta zatrpati po istom principu. Kada su cijevi tako zatrpane, može se pristupiti konačnom zatrpavanju uz lako mehaničko nabijanje. Stavka obuhvaća nabavu dopremu i ugranju materijala.</t>
  </si>
  <si>
    <t>Nabava i doprema  i ugradnja montažnih segmentnih polipropilenskih (PP, PE) okana za kanalizaciju DN 1000 . Okna se ugrađuju u tlo s podzemnim vodama do 6 [m] dubine. Okna se sastoje iz  baze sa izvedenom kinetom i zavarenim adapterima, tijelo od orebrenih  prstena sa brtvama te  konusa koji omogućava suženje unutarnjeg promjera na 630 [mm]. Konus treba biti ispitan na tlačno opterećenje do 90 [kN]. Dno okna je sastavljeno od dva nosiva sloja, tvornički zavarenih, s posebnom nosivom troslojnom rebrastom strukturom iznutra, te ravnim dnom cijelim promjerom okna. Horizontalni lomovi nivelete trebaju biti isključivo unutar okna.</t>
  </si>
  <si>
    <t>Uređenje gradilišta i osiguranje nesmetanog odvijanja prometa vozila i pješaka. Stavka obuhvaća dovoz, postavljanje u pogonsko stanje, demontiranje i odvoz svih uređaja, postrojenja, pribora, građevinskih strojeva, transportnih sredstava, oplata, ukrućenja, uređaja opskrbe, prostorija za smještaj i rukovođenje radova opisanih projektom. Stavka nadalje obuhvaća i uređenje gradilišta i dovođenje u prvobitno stanje površina lokacija korištenih kao radne i skladišne površine. U ove radove ubraja se i obnova svih korištenih pristupa i cesta do lokacije gradilišta, korištenje privremenih deponija, priključaka vode i struje i sl.</t>
  </si>
  <si>
    <t>Obračun po m'  trase cjevovoda.</t>
  </si>
  <si>
    <t>Privremena regulacija prometa na prometnicama na kojima se provode radovi predmetne izgradnje.</t>
  </si>
  <si>
    <t>Stavka obuhvaća izradu projekta privremene regulacije u skladu s uvjetima nadležne Uprave za ceste te nadležnog MUP-a, ishođenje suglasnosti, nabavu i postavljanje sve potrebne horizontalne i vertikalne signalizacije, te vršenje regulacije prometa za vrijeme izvođenja radova.</t>
  </si>
  <si>
    <t>Obračun po m' trase cjevovoda.</t>
  </si>
  <si>
    <t xml:space="preserve">Izrada priključaka nove kanalizacije na postojeća revizijska okna .  Stavka obuhvaća probijanje otvora na  stijenki postojećeg revizijskog okna, ugradnja PP prstena za ubetoniravanje, zamazivanje spoja cementnim mortom te sav ostali rad, opremu i materijal potreban za potpuno dovršenje stavke. Obračun je po kom izvedenog priključka. </t>
  </si>
  <si>
    <t>Rad se obračunava po kompletno izvedenom geomehaničkom ispitivanju, te izrađenom izvještaju od strane ovlaštene osobe</t>
  </si>
  <si>
    <r>
      <t>Dobava, dovoz na gradilište, unutargradilišni transport, višekratno korištenje i odvoz sa gradilišta čelične pločlevine, površine 10 m</t>
    </r>
    <r>
      <rPr>
        <vertAlign val="superscript"/>
        <sz val="10"/>
        <rFont val="Arial"/>
        <family val="2"/>
      </rPr>
      <t>2</t>
    </r>
    <r>
      <rPr>
        <sz val="10"/>
        <rFont val="Arial"/>
        <family val="2"/>
      </rPr>
      <t>,</t>
    </r>
    <r>
      <rPr>
        <sz val="8"/>
        <rFont val="Arial"/>
        <family val="2"/>
      </rPr>
      <t xml:space="preserve"> za postavljanje iznad privremeno nezatrpanog rova, a koja će omogućiti odvijanje prometa vozilima po njoj.</t>
    </r>
  </si>
  <si>
    <t xml:space="preserve">Zatrpavanje vršiti prema normalnom poprečnom profilu. </t>
  </si>
  <si>
    <t>Obračun po komadu kompletno ugrađenog PP montažnog revizijskog okna DN1000.</t>
  </si>
  <si>
    <t>Geomehaničko ispitivanje nosivosti tla. Nakon strojnog planiranja potrebno je ispitati nosivost tla kolničke konstrukcije koja bi trebala iznositi najmanje 80 MN/m2 da bi zadovoljila uvjete poprečnog presjeka konstrukcije.</t>
  </si>
  <si>
    <t>kompl.</t>
  </si>
  <si>
    <t>Rad se obračunava po kompletu transportirane i postavljene čelične pločevine.</t>
  </si>
  <si>
    <t xml:space="preserve">KUĆNI PRIKLJUČAK
"Rekonstrukcija postojećih kućnih priključka do granice privatnih parcela.
Nabava, doprema, prijevoz na mjesto gradnje i ugradnja sa svim potrebnim spojnim i brtvenim materijalom u vodonepropustnoj izvedbi: 
- kanalizacijskih cijevi (tjemene nosivosti SN 4, cca 5 m') DN 160 mm 
- fazonskih komada s brtvom u vodonepropustnoj izvedbi- koljena DN 160 mm za skretanje izvoda (kut skretanja 22°, 30°, 45° ovisno o situaciji na pojedinoj lokaciji priključka) DN 160 , spojnica DN 160 2 komada - za redukciju -prijelaz s AB na PVC cijev                                   
- tvornički izrađenih PP/PE inspekcijskih okana promjera DN 600 mm s odgovarajućom vodonepropusnom završnom kapom za priključak korisnika na okno, okruglih poklopaca za kanalizaciju od nodularnog lijeva DN 600 mm klase B125 sa AB okvirom ili plastičnih poklopaca.
</t>
  </si>
  <si>
    <t>UKUPNO A) - E)</t>
  </si>
  <si>
    <t>REKAPITULACIJA  -</t>
  </si>
  <si>
    <t>Izrada nosivog sloja ceste u debljini 7 cm sa asfaltom AC 22 base 50/70 AG6 M2-E na dijelu gdje trasa kanalizacije prolazi ispod postojećeg asfaltnog zastora. U cijeni su sadržani svi troškovi nabave materijala, proizvodnje i ugradnje asfaltne mješavine, prijevoz, oprema i sve ostalo što je potrebno za potpuno izvođenje radova. Obračun je po m2 gornje površine stvarno položenog i ugrađenog  sloja  sukladno projektu. Izvedba i kontrola kakvoće prema (HRN EN 13108-1)  i tehničkim svojstvima i zahtjevima za građevne proizvode za proizvodnju asfaltnih mješavina i za asfaltne slojeve kolnika.</t>
  </si>
  <si>
    <t>Izrada habajućeg sloja ceste u debljini 4 cm sa asfaltom AC 11 surf 50/70 AG1 M2-E na dijelu gdje trasa kanalizacije prolazi ispod postojećeg asfaltnog zastora. U cijeni su sadržani svi troškovi nabave materijala, proizvodnje i ugradnje asfaltne mješavine, prijevoz, oprema i sve ostalo što je potrebno za potpuno izvođenje radova. Obračun je po m2 gornje površine stvarno položenog i ugrađenog  sloja  sukladno projektu. Izvedba i kontrola kakvoće prema (HRN EN 13108-1)  i tehničkim svojstvima i zahtjevima za građevne proizvode za proizvodnju asfaltnih mješavina i za asfaltne slojeve kolnika.</t>
  </si>
  <si>
    <t>Osiguranje sigurnog rada u rovu razupiranjem stranica iskopa ''Krings'' oplatom. Oplatu postavljati pri dubinama iskopa većim od 1,0 m ukoliko uvjeti na terenu dozvoljavaju. Oplatu treba izvesti tako da omogućuje nesmetan i siguran rad u rovu. Stavka obuhvaća dopremu, postavljanje i demontažu oplate prema tehnologiji i načinu izvođenja. U slučaju nemogućnosti korištenja montažne oplate koristiti tradicionalnu, daščanu sa razuporama koja karakteristikama odgovara načinu i dubini iskopa te karakteristikama tla. Razupiranje stranica rovova tijekom iskopa i montaže vrši se oplatom teškog tipa. Rad obuhvaća izradu, postavljanje te skidanje razupirača i oplate. Za odgovarajuće opterećenje izvođač je dužan statičkim proračunom dokazati stabilnost i sigurnost korištene oplate.Obračun je po m2 stranica rova koje se razupiru.</t>
  </si>
  <si>
    <t xml:space="preserve">I. TROŠKOVNIK </t>
  </si>
  <si>
    <t>Zatrpavanje prve zone tucanikom max. zrno 16 mm. Zatrpavanje cjevovoda vrši se do visine 30 cm iznad tjemena uz ručno nabijanje, nakon polaganja i montaže cjevovoda. Prije samog početka obavezno pregledati cjevovod i ustanoviti da nema oštećenja.</t>
  </si>
  <si>
    <r>
      <t>Obračun po m</t>
    </r>
    <r>
      <rPr>
        <vertAlign val="superscript"/>
        <sz val="12"/>
        <rFont val="Arial"/>
        <family val="2"/>
      </rPr>
      <t xml:space="preserve">3 </t>
    </r>
    <r>
      <rPr>
        <sz val="12"/>
        <rFont val="Arial"/>
        <family val="2"/>
      </rPr>
      <t xml:space="preserve">   </t>
    </r>
    <r>
      <rPr>
        <sz val="8"/>
        <rFont val="Arial"/>
        <family val="2"/>
      </rPr>
      <t>sabijenog materijala</t>
    </r>
    <r>
      <rPr>
        <sz val="12"/>
        <rFont val="Arial"/>
        <family val="2"/>
      </rPr>
      <t>.</t>
    </r>
  </si>
  <si>
    <t>tucanik 0-16</t>
  </si>
  <si>
    <t>A)</t>
  </si>
  <si>
    <t>PRIPREMNI RADOVI</t>
  </si>
  <si>
    <t>J.M.</t>
  </si>
  <si>
    <t>KOLIČINA</t>
  </si>
  <si>
    <t>CIJENA</t>
  </si>
  <si>
    <t>UKUPNO</t>
  </si>
  <si>
    <t>m'</t>
  </si>
  <si>
    <t>Izrada geodetskog elaborata iskolčenja predmetne trase. Cijena stavke uključuje sve neophodne terenske i uredske radove za kompletnu izradu elaborata. Geodestki elaborat potrebno je dostaviti u tri (3) primjerka i jedan (1) primjerak u elektronskoj kopiji na CD-u. Obračun po kompletu elaborata.</t>
  </si>
  <si>
    <t>komplet</t>
  </si>
  <si>
    <t xml:space="preserve">Strojno rezanje asfalta na dijelu gdje trasa kanalizacije prolazi ispod postojećeg asfaltnog zastora. Asfalt izrezati 10cm šire od projektirane širine rova. Obračun po m' izvedenog reza. </t>
  </si>
  <si>
    <r>
      <t>m</t>
    </r>
    <r>
      <rPr>
        <vertAlign val="superscript"/>
        <sz val="9"/>
        <rFont val="Arial Narrow"/>
        <family val="2"/>
      </rPr>
      <t>2</t>
    </r>
  </si>
  <si>
    <t>A) PRIPREMNI RADOVI UKUPNO:</t>
  </si>
  <si>
    <t>B)</t>
  </si>
  <si>
    <t>INSTALACIJE</t>
  </si>
  <si>
    <t>Lociranje komunalnih instalacija i priključaka postojećih instalacija.  Rad obuhvaća lociranje komunalnih instalacija i priključaka koje su u koliziji sa cjevovdom koji se gradi ili koje tijekom gradnje mogu biti ugrožene. Jedinična cijena obuhvaća sav rad, opremu i materijal potreban za potpuno dovršenje stavke uključujući i eventualne izlaske ovlaštenog predstavnika vlasnika vodova.</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</si>
  <si>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Obračun je po kom kompletno izvedenih probnih rovova. </t>
  </si>
  <si>
    <t>kom</t>
  </si>
  <si>
    <t>B) INSTALACIJE UKUPNO:</t>
  </si>
  <si>
    <t>C)</t>
  </si>
  <si>
    <t>ZEMLJANI RADOVI</t>
  </si>
  <si>
    <r>
      <t>m</t>
    </r>
    <r>
      <rPr>
        <vertAlign val="superscript"/>
        <sz val="9"/>
        <rFont val="Arial Narrow"/>
        <family val="2"/>
      </rPr>
      <t>3</t>
    </r>
  </si>
  <si>
    <t>Ručno planiranje dna rova sa točnošću +- 1cm sa izbacivanjem zemlje izvan rova. Obračun po m2 planirane površine dna rova</t>
  </si>
  <si>
    <t>C) ZEMLJANI RADOVI UKUPNO:</t>
  </si>
  <si>
    <t>D)</t>
  </si>
  <si>
    <t>MONTAŽNI RADOVI</t>
  </si>
  <si>
    <t>Nabava, prijevoz, istovar i montaža (ugradnja) kanalizacijskih cijevi, izrađenih od polipropilena klase SN8 prema normi HRN EN13476. Cijevi su profilirane vanjske stjenke i glatke unutrašnje, obodne krutosti prema statičkom proračunu ATV-DVWK A127, namjenjenih za odvodnju komunalnih i oborinskih otpadnih voda. Cijevi moraju zajedno sa montažnim polipropilenskim oknima činiti jedinstven sustav nepropusnog i stabilnog kanalizacijskog kolektora. Spojevi cijevi i cijevi na reviziona okna su pomoću pojačanih sigurnosnih naglavaka sa brtvama. Stavka obuhvaća sav potreban rad i pribor potreban za ugradnju cijevi prema glavnom projektu u nepropustan kanalizacijski kolektor. Obračun po m' ugrađenih cijevi.</t>
  </si>
  <si>
    <t>DN300</t>
  </si>
  <si>
    <t>D) MONTAŽNI RADOVI UKUPNO:</t>
  </si>
  <si>
    <t>E)</t>
  </si>
  <si>
    <t>ZAVRŠNI RADOVI</t>
  </si>
  <si>
    <t xml:space="preserve">Geodetsko snimanje izvedenih radova s izradom elaborata katastra vodova. Jedinična cijena stavke uključuje i ovjeru elaborata od strane nadležnog tijela te sav potreban rad i materijal za kompletnu izvedbu stavke.  Obračun po m1. </t>
  </si>
  <si>
    <t>Ispitivanje na vodonepropusnost kanalizacije zajedno s revizijskim oknima. Ispitivanje vodonepropusnosti se vrši prema normi HRN EN 1610:2002 i uputama projektanta. U stavci je uključena potrebna voda i za višekratna ispitivanja, sve dok ispitivana dionica ne bude potpuno vodonepropusna. Ispitivanje vrši akreditirani laboratorij osposobljen prema zahtjevima norme HRN EN ISO/IEC 17025:2000 “V” postupkom (ispitivanje vodom) prema normi za Polaganje i ispitivanje kanalizacijskih cjevovoda (HRN EN 1610). Cijenom stavke obuhvaćeni su svi potrebni radovi, materijali, pomagala i transporti za kompletno ispitivanje cijele dionice, sve do konačne uspješnosti. Sva višekratna ispitivanja neće se posebno obračunavati, već svako drugo i daljnje ispitivanje ide na teret izvoditelja radova. Završno izvješće mora biti ovjereno od laboratorija koji je akreditiran za provedbu ispitivanja. U cijenu stavke uračunata je izrada izvješća o dobivenom vodonepropusnom sustavu ovjerena od strane izvoditelja i ostalih nadležnih osoba koje su obavezno prisutne na ispitivanju i ovjeravaju izvješća. Obračun po m1 ispitanog cjevovoda.</t>
  </si>
  <si>
    <t>Stavka uključuje i sve zemljane i završne radove za izradu izvoda kućnog priključka:
- iskop rova za kanal kućnog priključka u tlu C ktg, širine 0,6 m, srednje dubine 1,5 m. Predviđena je izvedba rova sa vertikalnim stranama uz korištenje razuporne oplate. Iskopano tlo odbacuje se u stranu unutar radnog pojasa,
- ručno planiranje dna rova,
- nabava, dobava i ugradnja sitnog šljunka (granulacije 8-16 mm) za izradu podloge debljine 10 cm ispod kanalizacijskih cijevi i u zoni cijevi  (do 30 cm iznad tjemena cijevi) uz  pažljivo nabijanje.
- nabava, dobava i ugradnja materijala iz iskopa ili zamjenskog materijala za zatrpavanje (ovisno da li se iskop vrši u pojasu javne prometnice) cjevovoda uz pažljivo nabijanje u slojevima do 30 cm. Zbijenost treba odgovarati prema zahtjevu nadležnih institucija. Konačnu odluku o primjerenosti materijala za ugradnju donosi Inženjer upisom u građevinski dnevnik.
– vraćanje u prvobitno stanje uređenih površina - asfaltnog zastora, betonskih opločnika i drugih materijala završne obrade na trasi priključaka.
- utovar i odvoz viška materijala iz iskopa na stalnu deponiju.
Cijena po kompletno izvedenom priključku s vraćanjem u prvobitno stanje  uređenih kolno-pješačkih površina.</t>
  </si>
  <si>
    <t>F) ZAVRŠNI RADOVI UKUPNO:</t>
  </si>
  <si>
    <t xml:space="preserve">Iskolčenje trase  kanalizacije prema projektu prije početka zemljanih radova s izmještanjem pomoćnih točaka izvan područja iskopa, stacioniranjem istih i obilježavanjem visina, te kontrolom visina tijekom gradnje. Cijena stavke uključuje sve neophodne terenske i uredske poslove za kompletnu provedbu radova.  Obračun je po m' iskolčene trase. </t>
  </si>
  <si>
    <t xml:space="preserve">Izrada posteljice ispod cijevi debljine 10cm . Stavka obuhvaća nabavu, dopremu i ugradnju kamene sitneži granulacije 0-16mm u posteljicu na dno rova .Rad obuhvaća: dobavu, dopremu, razvoz, ubacivanje, razastiranje i nabijanje materijala (potrebno je postići zbijenost od 90% modula Proctora). Izrada posteljice cijevi prema normalnom profilu.Obračun po m3 sabijenog materijala.
</t>
  </si>
  <si>
    <t>Uklanjanje asfaltnih slojeva na dijelu gdje trasa kanalizacije prolazi ispod postojećeg asfaltnog zastora. Stavka obuhvaća kompletno uklanjanje svih postojećih asfaltnih slojeva iz kolničke konstrukcije, utovar i odvoz uklonjenog asfaltnog sloja te stalno odlaganje na za to predviđen deponij uključujući troškove deponiranja i pronalaženja deponije. Obračun je po m2 uklonjenih asfaltnih slojeva kolničke konstrukcije .</t>
  </si>
  <si>
    <t xml:space="preserve">Strojno rezanje betonskih površina na dijelu gdje trasa kanalizacije prolazi ispod postojećih betonskih kolnih ulaza. Kolni ulaz izrezati 10cm šire od projektirane širine rova. Obračun po m' izvedenog reza. </t>
  </si>
  <si>
    <t>Strojno razbijanje betonske konstrukcije parkirališta i kolnog ulaza. Stavkom obuhvaćen utovar, prijevoz na deponiju do 5 km i istovar.</t>
  </si>
  <si>
    <t xml:space="preserve">Adekvatna zaštita vidljivih i pronađenih instalacija - postojećih instalacija. Stavka obuhvaća sav rad, opremu i materijal potreban za zaštitu pronađenih instalacija prema projektu i prema posebnim tehničkim uvjetima. Obračun je po kompletu izvedene zaštite. </t>
  </si>
  <si>
    <t>Strojni iskop rova za polaganje kanalizacijskih cijevi i revizijskih okana u materijalu "C" kategorije. Jedinična cijena obuhvaća iskop i sve pomoćne radove (crpljenja vode, vertikalne prijenose, privremeno odlaganje), čišćenje dna rova, utovar viška materijala u prijevozno sredstvo.  Iskop izvesti u svemu prema glavnom projektu i pravilima zaštite na radu te na način da se ne ugroze prometnice i objekti uz gradilište.Obračun je po m3 stvarno iskopanog rova u sraslom tlu.Stavkom obuhvaćena i proširenja rova kod ugradnje revizionih okana.  Predviđa se 95% ukupne količine iskopa.</t>
  </si>
  <si>
    <t>Ručni iskop rova za polaganje kanalizacijskih cijevi i revizijskih okana u materijalu "C" kategorije. Jedinična cijena obuhvaća iskop i sve pomoćne radove (crpljenja vode, vertikalne prijenose, privremeno odlaganje), čišćenje dna rova, utovar viška materijala u prijevozno sredstvo.  Iskop izvesti u svemu prema glavnom projektu i pravilima zaštite na radu te na način da se ne ugroze prometnice i objekti uz gradilište.Obračun je po m3 stvarno iskopanog rova u sraslom tlu.  Predviđa se 5% ukupne količine iskopa.</t>
  </si>
  <si>
    <t>Izrada nosivog sloja  u debljini 5 cm sa asfaltom AC 16 base   na dijelu gdje trasa kanalizacije prolazi ispod postojećeg asfaltnog zastora kolnih ulaza i nogostupa. U cijeni su sadržani svi troškovi nabave materijala, proizvodnje i ugradnje asfaltne mješavine, prijevoz, oprema i sve ostalo što je potrebno za potpuno izvođenje radova. Obračun je po m2 gornje površine stvarno položenog i ugrađenog  sloja  sukladno projektu. Izvedba i kontrola kakvoće prema (HRN EN 13108-1)  i tehničkim svojstvima i zahtjevima za građevne proizvode za proizvodnju asfaltnih mješavina i za asfaltne slojeve kolnika.</t>
  </si>
  <si>
    <t>Izrada habajućeg sloja u debljini 3 cm sa asfaltom AC 8 surf  na dijelu gdje trasa kanalizacije prolazi ispod postojećeg asfaltnog zastora kolnih ulaza i nogostupa. U cijeni su sadržani svi troškovi nabave materijala, proizvodnje i ugradnje asfaltne mješavine, prijevoz, oprema i sve ostalo što je potrebno za potpuno izvođenje radova. Obračun je po m2 gornje površine stvarno položenog i ugrađenog  sloja  sukladno projektu. Izvedba i kontrola kakvoće prema (HRN EN 13108-1)  i tehničkim svojstvima i zahtjevima za građevne proizvode za proizvodnju asfaltnih mješavina i za asfaltne slojeve kolnika.</t>
  </si>
  <si>
    <t xml:space="preserve">Zatrpavanje rova materijalom iz iskopa. Stavka obuhvaća i nabijanje slojeva po zahtjevima iz projektne dokumentacije (slojevi 30 cm) uz osiguranje propisane zbijenosti. Posebnu pozornost obratiti da se pri zatrpavanju ne ubacuju kameni ili betonski komadi kako se ne bi oštetio cjevovod. Jedinična cijena obuhvaća zatrpavanje rova te sav ostali rad, materijal i opremu potrebnu za potpuno dovršenje stavke. Obračun je po m3 ugrađenog materijala u sraslom stanju. </t>
  </si>
  <si>
    <t>IZGRADNJA SUSTAVA JAVNE ODVODNJE GRADA BJELOVARA U DIJELU ZAGREBAČKE ULICE ID K.BR.33 DO POSTOJEĆEG OKNA UZ POTOK PLAVNICU</t>
  </si>
  <si>
    <t>okno visine od L=1900 mm do L=2700 MM</t>
  </si>
  <si>
    <t>Izvod kućnog priključka prosječne duljine L=10m s plastičnim poklopcem</t>
  </si>
  <si>
    <t>Obračun po m' ugrađenih rubnjaka.</t>
  </si>
  <si>
    <t>Obnova postojećih betonskih rubnjaka - vraćanje u prvobitno stanje. Stavkom obuhvaćena nabava, doprema i ručna ugradnja cestovnih betonskih rubnjaka  15x25x100 na bet. podlogu,te parkovnih rubnjaka na kolnim ulazima. Ugradnja se vrši uz obaveznu geodetsku kontrolu visina.  .Zamazivanje reški između betonskih elemenata cementnim mortom u omjeru 1:3. Stavkom obuhvaćena nabava, doprema i ugradnja podložnog betona C 16/20 za rubnjake.</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</si>
</sst>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
    <numFmt numFmtId="167" formatCode="#,##0.00\ &quot;kn&quot;"/>
    <numFmt numFmtId="168" formatCode="0&quot;.&quot;"/>
    <numFmt numFmtId="169" formatCode="#,##0.00\ _k_n"/>
    <numFmt numFmtId="170" formatCode="#,##0.00;[Red]#,##0.00"/>
    <numFmt numFmtId="171" formatCode="_-&quot;kn&quot;\ * #,##0.00_-;\-&quot;kn&quot;\ * #,##0.00_-;_-&quot;kn&quot;\ * &quot;-&quot;??_-;_-@_-"/>
    <numFmt numFmtId="172" formatCode="_-&quot;kn&quot;\ * #,##0_-;\-&quot;kn&quot;\ * #,##0_-;_-&quot;kn&quot;\ * &quot;-&quot;_-;_-@_-"/>
  </numFmts>
  <fonts count="51">
    <font>
      <sz val="11"/>
      <color indexed="8"/>
      <name val="Calibri"/>
      <family val="2"/>
    </font>
    <font>
      <sz val="10"/>
      <name val="Arial"/>
      <family val="0"/>
    </font>
    <font>
      <b/>
      <sz val="9"/>
      <name val="Arial Narrow"/>
      <family val="2"/>
    </font>
    <font>
      <sz val="9"/>
      <name val="Arial Narrow"/>
      <family val="2"/>
    </font>
    <font>
      <vertAlign val="superscript"/>
      <sz val="9"/>
      <name val="Arial Narrow"/>
      <family val="2"/>
    </font>
    <font>
      <i/>
      <sz val="12"/>
      <name val="Arial Narrow"/>
      <family val="2"/>
    </font>
    <font>
      <sz val="12"/>
      <name val="Arial Narrow"/>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CE"/>
      <family val="2"/>
    </font>
    <font>
      <sz val="12"/>
      <name val="Arial"/>
      <family val="2"/>
    </font>
    <font>
      <vertAlign val="superscript"/>
      <sz val="12"/>
      <name val="Arial"/>
      <family val="2"/>
    </font>
    <font>
      <sz val="8"/>
      <name val="Arial"/>
      <family val="2"/>
    </font>
    <font>
      <sz val="12"/>
      <name val="HRHelvetica"/>
      <family val="0"/>
    </font>
    <font>
      <sz val="10"/>
      <name val="Helv"/>
      <family val="0"/>
    </font>
    <font>
      <vertAlign val="superscript"/>
      <sz val="10"/>
      <name val="Arial"/>
      <family val="2"/>
    </font>
    <font>
      <sz val="10"/>
      <color indexed="10"/>
      <name val="Arial"/>
      <family val="2"/>
    </font>
    <font>
      <sz val="11"/>
      <name val="Calibri"/>
      <family val="2"/>
    </font>
    <font>
      <sz val="12"/>
      <name val="Arial C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indexed="29"/>
        <bgColor indexed="64"/>
      </patternFill>
    </fill>
    <fill>
      <patternFill patternType="solid">
        <fgColor indexed="44"/>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22">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right style="thin"/>
      <top style="thin"/>
      <bottom style="thin"/>
    </border>
    <border>
      <left style="thin"/>
      <right/>
      <top style="thin"/>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8" fillId="24"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xf numFmtId="0" fontId="1" fillId="33" borderId="1" applyNumberFormat="0" applyFont="0" applyAlignment="0" applyProtection="0"/>
    <xf numFmtId="0" fontId="37" fillId="34" borderId="2" applyNumberFormat="0" applyAlignment="0" applyProtection="0"/>
    <xf numFmtId="0" fontId="38" fillId="35" borderId="3" applyNumberFormat="0" applyAlignment="0" applyProtection="0"/>
    <xf numFmtId="0" fontId="13" fillId="4" borderId="0" applyNumberFormat="0" applyBorder="0" applyAlignment="0" applyProtection="0"/>
    <xf numFmtId="0" fontId="39" fillId="0" borderId="0" applyNumberFormat="0" applyFill="0" applyBorder="0" applyAlignment="0" applyProtection="0"/>
    <xf numFmtId="0" fontId="40" fillId="36"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7" borderId="2" applyNumberFormat="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41" borderId="0" applyNumberFormat="0" applyBorder="0" applyAlignment="0" applyProtection="0"/>
    <xf numFmtId="0" fontId="20" fillId="42" borderId="7" applyNumberFormat="0" applyAlignment="0" applyProtection="0"/>
    <xf numFmtId="0" fontId="10" fillId="42" borderId="8" applyNumberFormat="0" applyAlignment="0" applyProtection="0"/>
    <xf numFmtId="0" fontId="45" fillId="0" borderId="9" applyNumberFormat="0" applyFill="0" applyAlignment="0" applyProtection="0"/>
    <xf numFmtId="0" fontId="9" fillId="3" borderId="0" applyNumberFormat="0" applyBorder="0" applyAlignment="0" applyProtection="0"/>
    <xf numFmtId="0" fontId="21"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46" fillId="43" borderId="0" applyNumberFormat="0" applyBorder="0" applyAlignment="0" applyProtection="0"/>
    <xf numFmtId="0" fontId="19" fillId="44" borderId="0" applyNumberFormat="0" applyBorder="0" applyAlignment="0" applyProtection="0"/>
    <xf numFmtId="0" fontId="1" fillId="0" borderId="0" applyNumberFormat="0" applyFont="0" applyFill="0" applyBorder="0" applyAlignment="0" applyProtection="0"/>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pplyNumberFormat="0" applyFont="0" applyFill="0" applyBorder="0" applyAlignment="0" applyProtection="0"/>
    <xf numFmtId="0" fontId="1" fillId="0" borderId="0" applyNumberFormat="0" applyFont="0" applyFill="0" applyBorder="0" applyAlignment="0" applyProtection="0"/>
    <xf numFmtId="0" fontId="0" fillId="45" borderId="13" applyNumberFormat="0" applyFont="0" applyAlignment="0" applyProtection="0"/>
    <xf numFmtId="0" fontId="1" fillId="0" borderId="0">
      <alignment/>
      <protection/>
    </xf>
    <xf numFmtId="0" fontId="1" fillId="0" borderId="0">
      <alignment/>
      <protection/>
    </xf>
    <xf numFmtId="0" fontId="1" fillId="0" borderId="0">
      <alignment/>
      <protection/>
    </xf>
    <xf numFmtId="0" fontId="47" fillId="34" borderId="14" applyNumberFormat="0" applyAlignment="0" applyProtection="0"/>
    <xf numFmtId="9" fontId="0" fillId="0" borderId="0" applyFont="0" applyFill="0" applyBorder="0" applyAlignment="0" applyProtection="0"/>
    <xf numFmtId="0" fontId="18" fillId="0" borderId="15" applyNumberFormat="0" applyFill="0" applyAlignment="0" applyProtection="0"/>
    <xf numFmtId="0" fontId="11" fillId="46" borderId="16" applyNumberFormat="0" applyAlignment="0" applyProtection="0"/>
    <xf numFmtId="0" fontId="29" fillId="0" borderId="0">
      <alignment/>
      <protection/>
    </xf>
    <xf numFmtId="0" fontId="24" fillId="0" borderId="0">
      <alignment horizontal="justify" vertical="top"/>
      <protection/>
    </xf>
    <xf numFmtId="0" fontId="12" fillId="0" borderId="0" applyNumberFormat="0" applyFill="0" applyBorder="0" applyAlignment="0" applyProtection="0"/>
    <xf numFmtId="0" fontId="23" fillId="0" borderId="0" applyNumberFormat="0" applyFill="0" applyBorder="0" applyAlignment="0" applyProtection="0"/>
    <xf numFmtId="0" fontId="48" fillId="0" borderId="0" applyNumberFormat="0" applyFill="0" applyBorder="0" applyAlignment="0" applyProtection="0"/>
    <xf numFmtId="0" fontId="49" fillId="0" borderId="17" applyNumberFormat="0" applyFill="0" applyAlignment="0" applyProtection="0"/>
    <xf numFmtId="0" fontId="22" fillId="0" borderId="18" applyNumberFormat="0" applyFill="0" applyAlignment="0" applyProtection="0"/>
    <xf numFmtId="0" fontId="17" fillId="9"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65">
    <xf numFmtId="0" fontId="0" fillId="0" borderId="0" xfId="0" applyAlignment="1">
      <alignment/>
    </xf>
    <xf numFmtId="0" fontId="1" fillId="0" borderId="0" xfId="86" applyFont="1" applyAlignment="1">
      <alignment vertical="top"/>
    </xf>
    <xf numFmtId="0" fontId="5" fillId="0" borderId="0" xfId="90" applyFont="1" applyAlignment="1">
      <alignment horizontal="justify" vertical="top" wrapText="1"/>
      <protection/>
    </xf>
    <xf numFmtId="3" fontId="6" fillId="0" borderId="0" xfId="90" applyNumberFormat="1" applyFont="1" applyAlignment="1">
      <alignment horizontal="right" wrapText="1"/>
      <protection/>
    </xf>
    <xf numFmtId="4" fontId="6" fillId="0" borderId="0" xfId="90" applyNumberFormat="1" applyFont="1" applyAlignment="1">
      <alignment horizontal="right" wrapText="1"/>
      <protection/>
    </xf>
    <xf numFmtId="167" fontId="6" fillId="0" borderId="0" xfId="90" applyNumberFormat="1" applyFont="1" applyAlignment="1">
      <alignment horizontal="right" wrapText="1"/>
      <protection/>
    </xf>
    <xf numFmtId="0" fontId="3" fillId="0" borderId="0" xfId="93" applyFont="1" applyAlignment="1">
      <alignment horizontal="left" vertical="top" wrapText="1"/>
    </xf>
    <xf numFmtId="0" fontId="2" fillId="0" borderId="0" xfId="93" applyFont="1" applyAlignment="1">
      <alignment horizontal="left" vertical="top" wrapText="1"/>
    </xf>
    <xf numFmtId="0" fontId="3" fillId="0" borderId="0" xfId="93" applyFont="1" applyAlignment="1">
      <alignment wrapText="1"/>
    </xf>
    <xf numFmtId="4" fontId="3" fillId="0" borderId="0" xfId="93" applyNumberFormat="1" applyFont="1" applyAlignment="1">
      <alignment wrapText="1"/>
    </xf>
    <xf numFmtId="0" fontId="3" fillId="0" borderId="0" xfId="93" applyFont="1" applyAlignment="1">
      <alignment horizontal="center" vertical="top" wrapText="1"/>
    </xf>
    <xf numFmtId="0" fontId="3" fillId="0" borderId="0" xfId="97" applyFont="1" applyAlignment="1">
      <alignment vertical="top" wrapText="1"/>
      <protection/>
    </xf>
    <xf numFmtId="0" fontId="2" fillId="0" borderId="0" xfId="93" applyFont="1" applyAlignment="1">
      <alignment horizontal="right" vertical="top" wrapText="1"/>
    </xf>
    <xf numFmtId="4" fontId="2" fillId="0" borderId="0" xfId="93" applyNumberFormat="1" applyFont="1" applyAlignment="1">
      <alignment wrapText="1"/>
    </xf>
    <xf numFmtId="0" fontId="3" fillId="0" borderId="0" xfId="93" applyFont="1" applyAlignment="1">
      <alignment horizontal="center" wrapText="1"/>
    </xf>
    <xf numFmtId="0" fontId="3" fillId="0" borderId="0" xfId="93" applyFont="1" applyAlignment="1">
      <alignment horizontal="right" vertical="top" wrapText="1"/>
    </xf>
    <xf numFmtId="0" fontId="2" fillId="0" borderId="19" xfId="93" applyFont="1" applyBorder="1" applyAlignment="1">
      <alignment horizontal="left" vertical="top" wrapText="1"/>
    </xf>
    <xf numFmtId="0" fontId="2" fillId="0" borderId="0" xfId="93" applyFont="1" applyAlignment="1">
      <alignment horizontal="center" vertical="top" wrapText="1"/>
    </xf>
    <xf numFmtId="0" fontId="2" fillId="0" borderId="0" xfId="93" applyFont="1" applyAlignment="1">
      <alignment horizontal="center" wrapText="1"/>
    </xf>
    <xf numFmtId="4" fontId="2" fillId="0" borderId="0" xfId="93" applyNumberFormat="1" applyFont="1" applyAlignment="1">
      <alignment horizontal="right" wrapText="1"/>
    </xf>
    <xf numFmtId="0" fontId="2" fillId="0" borderId="0" xfId="93" applyFont="1" applyAlignment="1">
      <alignment wrapText="1"/>
    </xf>
    <xf numFmtId="0" fontId="2" fillId="0" borderId="19" xfId="93" applyFont="1" applyBorder="1" applyAlignment="1">
      <alignment wrapText="1"/>
    </xf>
    <xf numFmtId="4" fontId="2" fillId="0" borderId="19" xfId="93" applyNumberFormat="1" applyFont="1" applyBorder="1" applyAlignment="1">
      <alignment horizontal="right" wrapText="1"/>
    </xf>
    <xf numFmtId="4" fontId="2" fillId="0" borderId="20" xfId="93" applyNumberFormat="1" applyFont="1" applyBorder="1" applyAlignment="1">
      <alignment horizontal="right" wrapText="1"/>
    </xf>
    <xf numFmtId="4" fontId="3" fillId="47" borderId="0" xfId="93" applyNumberFormat="1" applyFont="1" applyFill="1" applyAlignment="1">
      <alignment wrapText="1"/>
    </xf>
    <xf numFmtId="0" fontId="1" fillId="0" borderId="0" xfId="0" applyNumberFormat="1" applyFont="1" applyFill="1" applyBorder="1" applyAlignment="1">
      <alignment vertical="top" wrapText="1"/>
    </xf>
    <xf numFmtId="0" fontId="1" fillId="0" borderId="0" xfId="0" applyFont="1" applyFill="1" applyBorder="1" applyAlignment="1">
      <alignment horizontal="center"/>
    </xf>
    <xf numFmtId="4" fontId="1" fillId="0" borderId="0" xfId="0" applyNumberFormat="1" applyFont="1" applyFill="1" applyBorder="1" applyAlignment="1">
      <alignment horizontal="center"/>
    </xf>
    <xf numFmtId="4" fontId="1" fillId="0" borderId="0" xfId="115" applyNumberFormat="1" applyFont="1" applyFill="1" applyBorder="1" applyAlignment="1">
      <alignment horizontal="center" readingOrder="1"/>
    </xf>
    <xf numFmtId="0" fontId="3" fillId="0" borderId="0" xfId="97" applyFont="1" applyBorder="1" applyAlignment="1">
      <alignment vertical="top" wrapText="1"/>
      <protection/>
    </xf>
    <xf numFmtId="0" fontId="1" fillId="0" borderId="0" xfId="86" applyFont="1" applyAlignment="1">
      <alignment vertical="top"/>
    </xf>
    <xf numFmtId="0" fontId="2" fillId="0" borderId="0" xfId="93" applyFont="1" applyAlignment="1">
      <alignment vertical="top" wrapText="1"/>
    </xf>
    <xf numFmtId="0" fontId="3" fillId="0" borderId="0" xfId="93" applyFont="1" applyAlignment="1">
      <alignment vertical="top" wrapText="1"/>
    </xf>
    <xf numFmtId="2" fontId="1" fillId="0" borderId="0" xfId="0" applyNumberFormat="1" applyFont="1" applyFill="1" applyBorder="1" applyAlignment="1">
      <alignment vertical="top"/>
    </xf>
    <xf numFmtId="166" fontId="5" fillId="0" borderId="0" xfId="90" applyNumberFormat="1" applyFont="1" applyAlignment="1">
      <alignment vertical="top" wrapText="1"/>
      <protection/>
    </xf>
    <xf numFmtId="0" fontId="2" fillId="0" borderId="21" xfId="93" applyFont="1" applyBorder="1" applyAlignment="1">
      <alignment vertical="top" wrapText="1"/>
    </xf>
    <xf numFmtId="0" fontId="1" fillId="0" borderId="0" xfId="86" applyFont="1" applyAlignment="1">
      <alignment horizontal="center" vertical="top"/>
    </xf>
    <xf numFmtId="0" fontId="3" fillId="0" borderId="0" xfId="97" applyFont="1" applyAlignment="1">
      <alignment horizontal="center" vertical="top" wrapText="1"/>
      <protection/>
    </xf>
    <xf numFmtId="0" fontId="3" fillId="0" borderId="0" xfId="97" applyFont="1" applyBorder="1" applyAlignment="1">
      <alignment horizontal="center" vertical="top" wrapText="1"/>
      <protection/>
    </xf>
    <xf numFmtId="0" fontId="6" fillId="0" borderId="0" xfId="90" applyFont="1" applyAlignment="1">
      <alignment horizontal="center" wrapText="1"/>
      <protection/>
    </xf>
    <xf numFmtId="0" fontId="2" fillId="0" borderId="19" xfId="93" applyFont="1" applyBorder="1" applyAlignment="1">
      <alignment horizontal="center" wrapText="1"/>
    </xf>
    <xf numFmtId="0" fontId="31" fillId="0" borderId="0" xfId="0" applyFont="1" applyFill="1" applyAlignment="1">
      <alignment/>
    </xf>
    <xf numFmtId="0" fontId="1" fillId="0" borderId="0" xfId="0" applyFont="1" applyFill="1" applyAlignment="1">
      <alignment/>
    </xf>
    <xf numFmtId="4" fontId="1" fillId="0" borderId="0" xfId="0" applyNumberFormat="1" applyFont="1" applyFill="1" applyAlignment="1">
      <alignment/>
    </xf>
    <xf numFmtId="4" fontId="31" fillId="0" borderId="0" xfId="0" applyNumberFormat="1" applyFont="1" applyFill="1" applyAlignment="1">
      <alignment/>
    </xf>
    <xf numFmtId="0" fontId="32" fillId="0" borderId="0" xfId="0" applyFont="1" applyAlignment="1">
      <alignment/>
    </xf>
    <xf numFmtId="49" fontId="3" fillId="0" borderId="0" xfId="93" applyNumberFormat="1" applyFont="1" applyAlignment="1">
      <alignment horizontal="center" wrapText="1"/>
    </xf>
    <xf numFmtId="0" fontId="32" fillId="0" borderId="0" xfId="0" applyFont="1" applyAlignment="1">
      <alignment/>
    </xf>
    <xf numFmtId="0" fontId="32" fillId="0" borderId="0" xfId="0" applyFont="1" applyAlignment="1">
      <alignment horizontal="center"/>
    </xf>
    <xf numFmtId="2" fontId="3" fillId="0" borderId="0" xfId="93" applyNumberFormat="1" applyFont="1" applyAlignment="1">
      <alignment wrapText="1"/>
    </xf>
    <xf numFmtId="0" fontId="3" fillId="0" borderId="0" xfId="93" applyNumberFormat="1" applyFont="1" applyAlignment="1">
      <alignment horizontal="left" vertical="top" wrapText="1"/>
    </xf>
    <xf numFmtId="4" fontId="32" fillId="0" borderId="0" xfId="0" applyNumberFormat="1" applyFont="1" applyAlignment="1">
      <alignment/>
    </xf>
    <xf numFmtId="0" fontId="31" fillId="0" borderId="0" xfId="0" applyFont="1" applyAlignment="1">
      <alignment readingOrder="1"/>
    </xf>
    <xf numFmtId="0" fontId="1" fillId="0" borderId="0" xfId="0" applyFont="1" applyAlignment="1">
      <alignment readingOrder="1"/>
    </xf>
    <xf numFmtId="4" fontId="31" fillId="0" borderId="0" xfId="0" applyNumberFormat="1" applyFont="1" applyFill="1" applyAlignment="1">
      <alignment readingOrder="1"/>
    </xf>
    <xf numFmtId="0" fontId="31" fillId="0" borderId="0" xfId="0" applyFont="1" applyFill="1" applyAlignment="1">
      <alignment readingOrder="1"/>
    </xf>
    <xf numFmtId="0" fontId="1" fillId="0" borderId="0" xfId="0" applyFont="1" applyFill="1" applyAlignment="1">
      <alignment readingOrder="1"/>
    </xf>
    <xf numFmtId="4" fontId="1" fillId="0" borderId="0" xfId="0" applyNumberFormat="1" applyFont="1" applyFill="1" applyAlignment="1">
      <alignment readingOrder="1"/>
    </xf>
    <xf numFmtId="4" fontId="3" fillId="0" borderId="0" xfId="97" applyNumberFormat="1" applyFont="1" applyAlignment="1">
      <alignment vertical="top" wrapText="1"/>
      <protection/>
    </xf>
    <xf numFmtId="2" fontId="0" fillId="0" borderId="0" xfId="0" applyNumberFormat="1" applyAlignment="1">
      <alignment/>
    </xf>
    <xf numFmtId="2" fontId="33" fillId="0" borderId="0" xfId="96" applyNumberFormat="1" applyFont="1">
      <alignment/>
      <protection/>
    </xf>
    <xf numFmtId="0" fontId="2" fillId="0" borderId="19" xfId="93" applyFont="1" applyBorder="1" applyAlignment="1">
      <alignment horizontal="left" vertical="top" wrapText="1"/>
    </xf>
    <xf numFmtId="0" fontId="2" fillId="0" borderId="20" xfId="93" applyFont="1" applyBorder="1" applyAlignment="1">
      <alignment horizontal="left" vertical="top" wrapText="1"/>
    </xf>
    <xf numFmtId="0" fontId="3" fillId="0" borderId="0" xfId="93" applyFont="1" applyAlignment="1">
      <alignment horizontal="center" vertical="top" wrapText="1"/>
    </xf>
    <xf numFmtId="0" fontId="3" fillId="0" borderId="0" xfId="93" applyFont="1" applyAlignment="1">
      <alignment horizontal="righ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2" xfId="27"/>
    <cellStyle name="40% - Accent3" xfId="28"/>
    <cellStyle name="40% - Accent4" xfId="29"/>
    <cellStyle name="40% - Accent5" xfId="30"/>
    <cellStyle name="40% - Accent6" xfId="31"/>
    <cellStyle name="40% - Isticanje1"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Input" xfId="68"/>
    <cellStyle name="Isticanje1" xfId="69"/>
    <cellStyle name="Isticanje2" xfId="70"/>
    <cellStyle name="Isticanje3" xfId="71"/>
    <cellStyle name="Isticanje4" xfId="72"/>
    <cellStyle name="Isticanje5" xfId="73"/>
    <cellStyle name="Isticanje6" xfId="74"/>
    <cellStyle name="Izlaz" xfId="75"/>
    <cellStyle name="Izračun" xfId="76"/>
    <cellStyle name="Linked Cell" xfId="77"/>
    <cellStyle name="Loše" xfId="78"/>
    <cellStyle name="Naslov" xfId="79"/>
    <cellStyle name="Naslov 1" xfId="80"/>
    <cellStyle name="Naslov 2" xfId="81"/>
    <cellStyle name="Naslov 3" xfId="82"/>
    <cellStyle name="Naslov 4" xfId="83"/>
    <cellStyle name="Neutral" xfId="84"/>
    <cellStyle name="Neutralno" xfId="85"/>
    <cellStyle name="Normal 2" xfId="86"/>
    <cellStyle name="Normal 2 2" xfId="87"/>
    <cellStyle name="Normal 2 2 2" xfId="88"/>
    <cellStyle name="Normal 2_Troškovnik" xfId="89"/>
    <cellStyle name="Normal_ponder" xfId="90"/>
    <cellStyle name="Normalno 2" xfId="91"/>
    <cellStyle name="Normalno 2 2" xfId="92"/>
    <cellStyle name="Normalno 3" xfId="93"/>
    <cellStyle name="Note" xfId="94"/>
    <cellStyle name="Obično 2" xfId="95"/>
    <cellStyle name="Obično_Troškovnik" xfId="96"/>
    <cellStyle name="Obično_Troškovnik kanalizacija TB BANJE 2" xfId="97"/>
    <cellStyle name="Output" xfId="98"/>
    <cellStyle name="Percent" xfId="99"/>
    <cellStyle name="Povezana ćelija" xfId="100"/>
    <cellStyle name="Provjera ćelije" xfId="101"/>
    <cellStyle name="Style 1" xfId="102"/>
    <cellStyle name="tekst" xfId="103"/>
    <cellStyle name="Tekst objašnjenja" xfId="104"/>
    <cellStyle name="Tekst upozorenja" xfId="105"/>
    <cellStyle name="Title" xfId="106"/>
    <cellStyle name="Total" xfId="107"/>
    <cellStyle name="Ukupni zbroj" xfId="108"/>
    <cellStyle name="Unos" xfId="109"/>
    <cellStyle name="Currency" xfId="110"/>
    <cellStyle name="Currency [0]" xfId="111"/>
    <cellStyle name="Warning Text" xfId="112"/>
    <cellStyle name="Comma" xfId="113"/>
    <cellStyle name="Comma [0]" xfId="114"/>
    <cellStyle name="Zarez 2" xfId="115"/>
    <cellStyle name="Zarez 2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2"/>
  <sheetViews>
    <sheetView showZeros="0" tabSelected="1" zoomScalePageLayoutView="0" workbookViewId="0" topLeftCell="A13">
      <selection activeCell="B22" sqref="B22"/>
    </sheetView>
  </sheetViews>
  <sheetFormatPr defaultColWidth="9.140625" defaultRowHeight="15"/>
  <cols>
    <col min="1" max="1" width="3.28125" style="47" customWidth="1"/>
    <col min="2" max="2" width="58.421875" style="45" customWidth="1"/>
    <col min="3" max="3" width="9.140625" style="48" customWidth="1"/>
    <col min="4" max="16384" width="9.140625" style="45" customWidth="1"/>
  </cols>
  <sheetData>
    <row r="1" spans="1:6" ht="15">
      <c r="A1" s="30"/>
      <c r="B1" s="7" t="s">
        <v>30</v>
      </c>
      <c r="C1" s="36"/>
      <c r="D1" s="1"/>
      <c r="E1" s="1"/>
      <c r="F1" s="1"/>
    </row>
    <row r="2" spans="1:6" ht="40.5">
      <c r="A2" s="30"/>
      <c r="B2" s="7" t="s">
        <v>79</v>
      </c>
      <c r="C2" s="36"/>
      <c r="D2" s="1"/>
      <c r="E2" s="1"/>
      <c r="F2" s="1"/>
    </row>
    <row r="3" spans="1:6" ht="15">
      <c r="A3" s="30"/>
      <c r="B3" s="7"/>
      <c r="C3" s="36"/>
      <c r="D3" s="1"/>
      <c r="E3" s="1"/>
      <c r="F3" s="1"/>
    </row>
    <row r="5" spans="1:6" ht="15">
      <c r="A5" s="31" t="s">
        <v>34</v>
      </c>
      <c r="B5" s="7" t="s">
        <v>35</v>
      </c>
      <c r="C5" s="14" t="s">
        <v>36</v>
      </c>
      <c r="D5" s="8" t="s">
        <v>37</v>
      </c>
      <c r="E5" s="9" t="s">
        <v>38</v>
      </c>
      <c r="F5" s="9" t="s">
        <v>39</v>
      </c>
    </row>
    <row r="6" spans="1:6" ht="15">
      <c r="A6" s="63"/>
      <c r="B6" s="63"/>
      <c r="C6" s="63"/>
      <c r="D6" s="63"/>
      <c r="E6" s="63"/>
      <c r="F6" s="63"/>
    </row>
    <row r="7" spans="1:6" ht="94.5" customHeight="1">
      <c r="A7" s="32">
        <v>1</v>
      </c>
      <c r="B7" s="11" t="s">
        <v>68</v>
      </c>
      <c r="C7" s="14" t="s">
        <v>40</v>
      </c>
      <c r="D7" s="9">
        <v>278.66</v>
      </c>
      <c r="E7" s="9"/>
      <c r="F7" s="9">
        <f>D7*E7</f>
        <v>0</v>
      </c>
    </row>
    <row r="8" spans="1:6" ht="73.5" customHeight="1">
      <c r="A8" s="32">
        <v>2</v>
      </c>
      <c r="B8" s="11" t="s">
        <v>41</v>
      </c>
      <c r="C8" s="46" t="s">
        <v>42</v>
      </c>
      <c r="D8" s="9">
        <v>1</v>
      </c>
      <c r="E8" s="9"/>
      <c r="F8" s="9">
        <f>D8*E8</f>
        <v>0</v>
      </c>
    </row>
    <row r="9" spans="1:6" ht="47.25" customHeight="1">
      <c r="A9" s="32">
        <v>3</v>
      </c>
      <c r="B9" s="11" t="s">
        <v>43</v>
      </c>
      <c r="C9" s="46" t="s">
        <v>40</v>
      </c>
      <c r="D9" s="9">
        <f>28.7*2</f>
        <v>57.4</v>
      </c>
      <c r="E9" s="9"/>
      <c r="F9" s="9">
        <f>D9*E9</f>
        <v>0</v>
      </c>
    </row>
    <row r="10" spans="1:6" ht="93.75" customHeight="1">
      <c r="A10" s="32">
        <v>4</v>
      </c>
      <c r="B10" s="11" t="s">
        <v>70</v>
      </c>
      <c r="C10" s="14" t="s">
        <v>44</v>
      </c>
      <c r="D10" s="9">
        <f>28.7*1.4</f>
        <v>40.18</v>
      </c>
      <c r="E10" s="9"/>
      <c r="F10" s="9">
        <f>D10*E10</f>
        <v>0</v>
      </c>
    </row>
    <row r="11" s="11" customFormat="1" ht="13.5">
      <c r="C11" s="37"/>
    </row>
    <row r="12" spans="1:6" ht="47.25" customHeight="1">
      <c r="A12" s="32">
        <v>5</v>
      </c>
      <c r="B12" s="11" t="s">
        <v>71</v>
      </c>
      <c r="C12" s="46" t="s">
        <v>40</v>
      </c>
      <c r="D12" s="9">
        <f>3.5*2</f>
        <v>7</v>
      </c>
      <c r="E12" s="9"/>
      <c r="F12" s="9">
        <f>D12*E12</f>
        <v>0</v>
      </c>
    </row>
    <row r="13" spans="1:6" ht="47.25" customHeight="1">
      <c r="A13" s="32">
        <v>6</v>
      </c>
      <c r="B13" s="11" t="s">
        <v>72</v>
      </c>
      <c r="C13" s="14" t="s">
        <v>44</v>
      </c>
      <c r="D13" s="9">
        <f>3.5*1.4</f>
        <v>4.8999999999999995</v>
      </c>
      <c r="E13" s="9"/>
      <c r="F13" s="9">
        <f>D13*E13</f>
        <v>0</v>
      </c>
    </row>
    <row r="14" s="11" customFormat="1" ht="13.5">
      <c r="C14" s="37"/>
    </row>
    <row r="15" spans="1:3" s="11" customFormat="1" ht="51">
      <c r="A15" s="11">
        <v>7</v>
      </c>
      <c r="B15" s="11" t="s">
        <v>18</v>
      </c>
      <c r="C15" s="37"/>
    </row>
    <row r="16" spans="2:6" s="11" customFormat="1" ht="27">
      <c r="B16" s="11" t="s">
        <v>23</v>
      </c>
      <c r="C16" s="37" t="s">
        <v>22</v>
      </c>
      <c r="D16" s="11">
        <v>1</v>
      </c>
      <c r="F16" s="11">
        <f>D16*E16</f>
        <v>0</v>
      </c>
    </row>
    <row r="17" s="11" customFormat="1" ht="13.5">
      <c r="C17" s="37"/>
    </row>
    <row r="18" spans="1:23" s="55" customFormat="1" ht="121.5">
      <c r="A18" s="11">
        <v>8</v>
      </c>
      <c r="B18" s="11" t="s">
        <v>11</v>
      </c>
      <c r="C18" s="11"/>
      <c r="D18" s="11"/>
      <c r="E18" s="11"/>
      <c r="F18" s="11"/>
      <c r="G18" s="54"/>
      <c r="S18" s="56"/>
      <c r="T18" s="57"/>
      <c r="V18" s="54"/>
      <c r="W18" s="54"/>
    </row>
    <row r="19" spans="1:23" s="55" customFormat="1" ht="13.5">
      <c r="A19" s="11"/>
      <c r="B19" s="11" t="s">
        <v>12</v>
      </c>
      <c r="C19" s="11" t="s">
        <v>40</v>
      </c>
      <c r="D19" s="58">
        <f>D7</f>
        <v>278.66</v>
      </c>
      <c r="E19" s="11"/>
      <c r="F19" s="11">
        <f>D19*E19</f>
        <v>0</v>
      </c>
      <c r="G19" s="54"/>
      <c r="S19" s="56"/>
      <c r="T19" s="57"/>
      <c r="V19" s="54"/>
      <c r="W19" s="54"/>
    </row>
    <row r="20" spans="1:23" s="41" customFormat="1" ht="13.5">
      <c r="A20" s="11"/>
      <c r="B20" s="11"/>
      <c r="C20" s="11"/>
      <c r="D20" s="11"/>
      <c r="E20" s="11"/>
      <c r="F20" s="11"/>
      <c r="S20" s="42"/>
      <c r="T20" s="43"/>
      <c r="V20" s="44"/>
      <c r="W20" s="44"/>
    </row>
    <row r="21" spans="1:23" s="41" customFormat="1" ht="32.25" customHeight="1">
      <c r="A21" s="11">
        <v>9</v>
      </c>
      <c r="B21" s="11" t="s">
        <v>13</v>
      </c>
      <c r="C21" s="11"/>
      <c r="D21" s="11"/>
      <c r="E21" s="11"/>
      <c r="F21" s="11"/>
      <c r="G21" s="44"/>
      <c r="S21" s="42"/>
      <c r="T21" s="43"/>
      <c r="V21" s="44"/>
      <c r="W21" s="44"/>
    </row>
    <row r="22" spans="1:23" s="41" customFormat="1" ht="80.25" customHeight="1">
      <c r="A22" s="11"/>
      <c r="B22" s="11" t="s">
        <v>14</v>
      </c>
      <c r="C22" s="11"/>
      <c r="D22" s="11"/>
      <c r="E22" s="11"/>
      <c r="F22" s="11"/>
      <c r="G22" s="44"/>
      <c r="S22" s="42"/>
      <c r="T22" s="43"/>
      <c r="V22" s="44"/>
      <c r="W22" s="44"/>
    </row>
    <row r="23" spans="1:23" s="41" customFormat="1" ht="13.5">
      <c r="A23" s="11"/>
      <c r="B23" s="11" t="s">
        <v>15</v>
      </c>
      <c r="C23" s="11" t="s">
        <v>40</v>
      </c>
      <c r="D23" s="58">
        <f>D19</f>
        <v>278.66</v>
      </c>
      <c r="E23" s="11"/>
      <c r="F23" s="11">
        <f>D23*E23</f>
        <v>0</v>
      </c>
      <c r="G23" s="44"/>
      <c r="S23" s="42"/>
      <c r="T23" s="43"/>
      <c r="V23" s="44"/>
      <c r="W23" s="44"/>
    </row>
    <row r="25" spans="1:6" ht="15" customHeight="1">
      <c r="A25" s="30"/>
      <c r="B25" s="12" t="s">
        <v>45</v>
      </c>
      <c r="C25" s="36"/>
      <c r="D25" s="1"/>
      <c r="E25" s="1"/>
      <c r="F25" s="13">
        <f>SUM(F7:F24)</f>
        <v>0</v>
      </c>
    </row>
    <row r="28" spans="1:6" ht="15">
      <c r="A28" s="31" t="s">
        <v>46</v>
      </c>
      <c r="B28" s="7" t="s">
        <v>47</v>
      </c>
      <c r="C28" s="14" t="s">
        <v>36</v>
      </c>
      <c r="D28" s="8" t="s">
        <v>37</v>
      </c>
      <c r="E28" s="9" t="s">
        <v>38</v>
      </c>
      <c r="F28" s="9" t="s">
        <v>39</v>
      </c>
    </row>
    <row r="29" spans="1:6" ht="15">
      <c r="A29" s="63"/>
      <c r="B29" s="63"/>
      <c r="C29" s="63"/>
      <c r="D29" s="63"/>
      <c r="E29" s="63"/>
      <c r="F29" s="63"/>
    </row>
    <row r="30" spans="1:6" ht="87" customHeight="1">
      <c r="A30" s="32">
        <v>1</v>
      </c>
      <c r="B30" s="11" t="s">
        <v>48</v>
      </c>
      <c r="C30" s="46" t="s">
        <v>42</v>
      </c>
      <c r="D30" s="9">
        <v>1</v>
      </c>
      <c r="E30" s="9"/>
      <c r="F30" s="9">
        <f>D30*E30</f>
        <v>0</v>
      </c>
    </row>
    <row r="31" spans="1:6" ht="141" customHeight="1">
      <c r="A31" s="32">
        <v>2</v>
      </c>
      <c r="B31" s="11" t="s">
        <v>49</v>
      </c>
      <c r="C31" s="46" t="s">
        <v>50</v>
      </c>
      <c r="D31" s="9">
        <v>10</v>
      </c>
      <c r="E31" s="9"/>
      <c r="F31" s="9">
        <f>D31*E31</f>
        <v>0</v>
      </c>
    </row>
    <row r="32" spans="1:6" ht="71.25" customHeight="1">
      <c r="A32" s="32">
        <v>3</v>
      </c>
      <c r="B32" s="11" t="s">
        <v>73</v>
      </c>
      <c r="C32" s="46" t="s">
        <v>42</v>
      </c>
      <c r="D32" s="9">
        <v>1</v>
      </c>
      <c r="E32" s="9"/>
      <c r="F32" s="9">
        <f>D32*E32</f>
        <v>0</v>
      </c>
    </row>
    <row r="34" spans="1:6" ht="15.75" customHeight="1">
      <c r="A34" s="30"/>
      <c r="B34" s="12" t="s">
        <v>51</v>
      </c>
      <c r="C34" s="36"/>
      <c r="D34" s="1"/>
      <c r="E34" s="1"/>
      <c r="F34" s="13">
        <f>SUM(F30:F33)</f>
        <v>0</v>
      </c>
    </row>
    <row r="36" spans="1:6" ht="15">
      <c r="A36" s="31" t="s">
        <v>52</v>
      </c>
      <c r="B36" s="7" t="s">
        <v>53</v>
      </c>
      <c r="C36" s="14" t="s">
        <v>36</v>
      </c>
      <c r="D36" s="8" t="s">
        <v>37</v>
      </c>
      <c r="E36" s="9" t="s">
        <v>38</v>
      </c>
      <c r="F36" s="9" t="s">
        <v>39</v>
      </c>
    </row>
    <row r="37" spans="1:6" ht="13.5" customHeight="1">
      <c r="A37" s="63"/>
      <c r="B37" s="63"/>
      <c r="C37" s="63"/>
      <c r="D37" s="63"/>
      <c r="E37" s="63"/>
      <c r="F37" s="63"/>
    </row>
    <row r="38" spans="1:6" ht="108.75" customHeight="1">
      <c r="A38" s="32">
        <v>1</v>
      </c>
      <c r="B38" s="11" t="s">
        <v>74</v>
      </c>
      <c r="C38" s="14" t="s">
        <v>54</v>
      </c>
      <c r="D38" s="9">
        <f>734.16*0.95</f>
        <v>697.4519999999999</v>
      </c>
      <c r="E38" s="9"/>
      <c r="F38" s="9">
        <f>D38*E38</f>
        <v>0</v>
      </c>
    </row>
    <row r="39" spans="1:6" ht="114" customHeight="1">
      <c r="A39" s="32">
        <v>2</v>
      </c>
      <c r="B39" s="11" t="s">
        <v>75</v>
      </c>
      <c r="C39" s="14" t="s">
        <v>54</v>
      </c>
      <c r="D39" s="9">
        <f>734.16*0.05</f>
        <v>36.708</v>
      </c>
      <c r="E39" s="9"/>
      <c r="F39" s="9">
        <f>D39*E39</f>
        <v>0</v>
      </c>
    </row>
    <row r="40" spans="1:6" ht="32.25" customHeight="1">
      <c r="A40" s="32">
        <v>3</v>
      </c>
      <c r="B40" s="6" t="s">
        <v>55</v>
      </c>
      <c r="C40" s="14" t="s">
        <v>44</v>
      </c>
      <c r="D40" s="9">
        <v>334.44</v>
      </c>
      <c r="E40" s="9"/>
      <c r="F40" s="9">
        <f>D40*E40</f>
        <v>0</v>
      </c>
    </row>
    <row r="41" spans="1:6" ht="89.25" customHeight="1">
      <c r="A41" s="32">
        <v>4</v>
      </c>
      <c r="B41" s="6" t="s">
        <v>69</v>
      </c>
      <c r="C41" s="14" t="s">
        <v>54</v>
      </c>
      <c r="D41" s="49">
        <v>33.44</v>
      </c>
      <c r="E41" s="9"/>
      <c r="F41" s="9">
        <f>D41*E41</f>
        <v>0</v>
      </c>
    </row>
    <row r="42" spans="1:6" ht="15">
      <c r="A42" s="32"/>
      <c r="B42" s="6"/>
      <c r="C42" s="14"/>
      <c r="D42" s="49"/>
      <c r="E42" s="9"/>
      <c r="F42" s="9"/>
    </row>
    <row r="43" spans="1:2" ht="57.75" customHeight="1">
      <c r="A43" s="32">
        <v>5</v>
      </c>
      <c r="B43" s="6" t="s">
        <v>31</v>
      </c>
    </row>
    <row r="44" spans="1:6" ht="136.5" customHeight="1">
      <c r="A44" s="32"/>
      <c r="B44" s="50" t="s">
        <v>9</v>
      </c>
      <c r="C44" s="14"/>
      <c r="D44" s="49"/>
      <c r="E44" s="9"/>
      <c r="F44" s="9"/>
    </row>
    <row r="45" spans="1:6" ht="15">
      <c r="A45" s="32"/>
      <c r="B45" s="50" t="s">
        <v>19</v>
      </c>
      <c r="C45" s="14"/>
      <c r="D45" s="49"/>
      <c r="E45" s="9"/>
      <c r="F45" s="9"/>
    </row>
    <row r="46" spans="1:2" ht="18.75">
      <c r="A46" s="32"/>
      <c r="B46" s="50" t="s">
        <v>32</v>
      </c>
    </row>
    <row r="47" spans="1:10" ht="15.75">
      <c r="A47" s="32"/>
      <c r="B47" s="50" t="s">
        <v>33</v>
      </c>
      <c r="C47" s="14" t="s">
        <v>54</v>
      </c>
      <c r="D47" s="49">
        <v>189.63</v>
      </c>
      <c r="E47" s="9"/>
      <c r="F47" s="9">
        <f>D47*E47</f>
        <v>0</v>
      </c>
      <c r="J47" s="51"/>
    </row>
    <row r="48" spans="1:10" ht="15">
      <c r="A48" s="32"/>
      <c r="B48" s="50"/>
      <c r="C48" s="14"/>
      <c r="D48" s="49"/>
      <c r="E48" s="9"/>
      <c r="F48" s="9"/>
      <c r="J48" s="51"/>
    </row>
    <row r="49" spans="1:8" ht="123" customHeight="1">
      <c r="A49" s="6">
        <v>6</v>
      </c>
      <c r="B49" s="6" t="s">
        <v>78</v>
      </c>
      <c r="C49" s="8" t="s">
        <v>54</v>
      </c>
      <c r="D49" s="49">
        <f>485.04-D51</f>
        <v>403.46400000000006</v>
      </c>
      <c r="E49" s="9"/>
      <c r="F49" s="9">
        <f>D49*E49</f>
        <v>0</v>
      </c>
      <c r="H49" s="59"/>
    </row>
    <row r="50" spans="1:6" ht="15">
      <c r="A50" s="32"/>
      <c r="B50" s="6"/>
      <c r="C50" s="14"/>
      <c r="D50" s="49"/>
      <c r="E50" s="9"/>
      <c r="F50" s="9"/>
    </row>
    <row r="51" spans="1:6" ht="185.25" customHeight="1">
      <c r="A51" s="32">
        <v>7</v>
      </c>
      <c r="B51" s="6" t="s">
        <v>0</v>
      </c>
      <c r="C51" s="14" t="s">
        <v>54</v>
      </c>
      <c r="D51" s="9">
        <f>39.7*1.2*1+20.2*1.2*1.4</f>
        <v>81.576</v>
      </c>
      <c r="E51" s="9"/>
      <c r="F51" s="9">
        <f>D51*E51</f>
        <v>0</v>
      </c>
    </row>
    <row r="52" spans="1:6" ht="14.25" customHeight="1">
      <c r="A52" s="32"/>
      <c r="B52" s="6"/>
      <c r="C52" s="14"/>
      <c r="D52" s="9"/>
      <c r="E52" s="9"/>
      <c r="F52" s="9"/>
    </row>
    <row r="53" spans="1:6" ht="44.25" customHeight="1">
      <c r="A53" s="32">
        <v>8</v>
      </c>
      <c r="B53" s="11" t="s">
        <v>8</v>
      </c>
      <c r="C53" s="14" t="s">
        <v>54</v>
      </c>
      <c r="D53" s="9">
        <f>D38+D39-D49</f>
        <v>330.6959999999998</v>
      </c>
      <c r="E53" s="9"/>
      <c r="F53" s="9">
        <f>D53*E53</f>
        <v>0</v>
      </c>
    </row>
    <row r="54" spans="1:6" ht="15">
      <c r="A54" s="33"/>
      <c r="B54" s="25"/>
      <c r="C54" s="26"/>
      <c r="D54" s="26"/>
      <c r="E54" s="27"/>
      <c r="F54" s="28"/>
    </row>
    <row r="55" spans="1:6" ht="15">
      <c r="A55" s="11"/>
      <c r="B55" s="11"/>
      <c r="C55" s="37"/>
      <c r="D55" s="11"/>
      <c r="E55" s="11"/>
      <c r="F55" s="11"/>
    </row>
    <row r="56" spans="1:6" ht="15">
      <c r="A56" s="11"/>
      <c r="B56" s="11"/>
      <c r="C56" s="37"/>
      <c r="D56" s="11"/>
      <c r="E56" s="11"/>
      <c r="F56" s="11"/>
    </row>
    <row r="57" spans="1:6" ht="54">
      <c r="A57" s="11">
        <v>9</v>
      </c>
      <c r="B57" s="11" t="s">
        <v>21</v>
      </c>
      <c r="C57" s="37"/>
      <c r="D57" s="11"/>
      <c r="E57" s="11"/>
      <c r="F57" s="11"/>
    </row>
    <row r="58" spans="1:6" ht="27">
      <c r="A58" s="11"/>
      <c r="B58" s="11" t="s">
        <v>17</v>
      </c>
      <c r="C58" s="37" t="s">
        <v>22</v>
      </c>
      <c r="D58" s="11">
        <v>1</v>
      </c>
      <c r="E58" s="11"/>
      <c r="F58" s="11">
        <f>D58*E58</f>
        <v>0</v>
      </c>
    </row>
    <row r="60" spans="1:6" ht="15">
      <c r="A60" s="30"/>
      <c r="B60" s="12" t="s">
        <v>56</v>
      </c>
      <c r="C60" s="36"/>
      <c r="D60" s="1"/>
      <c r="E60" s="1"/>
      <c r="F60" s="13">
        <f>SUM(F38:F59)</f>
        <v>0</v>
      </c>
    </row>
    <row r="62" spans="1:6" ht="15">
      <c r="A62" s="31" t="s">
        <v>57</v>
      </c>
      <c r="B62" s="7" t="s">
        <v>58</v>
      </c>
      <c r="C62" s="14" t="s">
        <v>36</v>
      </c>
      <c r="D62" s="8" t="s">
        <v>37</v>
      </c>
      <c r="E62" s="9" t="s">
        <v>38</v>
      </c>
      <c r="F62" s="9" t="s">
        <v>39</v>
      </c>
    </row>
    <row r="63" spans="1:6" ht="15">
      <c r="A63" s="63"/>
      <c r="B63" s="63"/>
      <c r="C63" s="63"/>
      <c r="D63" s="63"/>
      <c r="E63" s="63"/>
      <c r="F63" s="63"/>
    </row>
    <row r="64" spans="1:6" ht="150.75" customHeight="1">
      <c r="A64" s="32">
        <v>1</v>
      </c>
      <c r="B64" s="6" t="s">
        <v>59</v>
      </c>
      <c r="C64" s="14"/>
      <c r="D64" s="14"/>
      <c r="E64" s="14"/>
      <c r="F64" s="14"/>
    </row>
    <row r="65" spans="1:6" ht="15" customHeight="1">
      <c r="A65" s="64" t="s">
        <v>60</v>
      </c>
      <c r="B65" s="64"/>
      <c r="C65" s="14" t="s">
        <v>40</v>
      </c>
      <c r="D65" s="8">
        <v>278.66</v>
      </c>
      <c r="E65" s="9"/>
      <c r="F65" s="9">
        <f>D65*E65</f>
        <v>0</v>
      </c>
    </row>
    <row r="66" spans="1:6" ht="15">
      <c r="A66" s="32"/>
      <c r="B66" s="15"/>
      <c r="C66" s="14"/>
      <c r="D66" s="8"/>
      <c r="E66" s="9"/>
      <c r="F66" s="9"/>
    </row>
    <row r="67" spans="1:6" ht="78" customHeight="1">
      <c r="A67" s="32">
        <v>2</v>
      </c>
      <c r="B67" s="6" t="s">
        <v>16</v>
      </c>
      <c r="C67" s="14" t="s">
        <v>50</v>
      </c>
      <c r="D67" s="8">
        <v>1</v>
      </c>
      <c r="E67" s="9"/>
      <c r="F67" s="9">
        <f>D67*E67</f>
        <v>0</v>
      </c>
    </row>
    <row r="68" spans="1:6" ht="133.5" customHeight="1">
      <c r="A68" s="32">
        <v>4</v>
      </c>
      <c r="B68" s="6" t="s">
        <v>10</v>
      </c>
      <c r="C68" s="14"/>
      <c r="D68" s="8"/>
      <c r="E68" s="9"/>
      <c r="F68" s="9"/>
    </row>
    <row r="69" spans="1:6" ht="172.5" customHeight="1">
      <c r="A69" s="32"/>
      <c r="B69" s="6" t="s">
        <v>2</v>
      </c>
      <c r="C69" s="14"/>
      <c r="D69" s="8"/>
      <c r="E69" s="9"/>
      <c r="F69" s="9"/>
    </row>
    <row r="70" spans="1:6" ht="153.75" customHeight="1">
      <c r="A70" s="32"/>
      <c r="B70" s="6" t="s">
        <v>1</v>
      </c>
      <c r="C70" s="14"/>
      <c r="D70" s="8"/>
      <c r="E70" s="9"/>
      <c r="F70" s="9"/>
    </row>
    <row r="71" spans="1:6" ht="30" customHeight="1">
      <c r="A71" s="32"/>
      <c r="B71" s="6" t="s">
        <v>20</v>
      </c>
      <c r="C71" s="14"/>
      <c r="D71" s="8"/>
      <c r="E71" s="9"/>
      <c r="F71" s="9"/>
    </row>
    <row r="72" spans="1:6" ht="18.75" customHeight="1">
      <c r="A72" s="32"/>
      <c r="B72" s="6" t="s">
        <v>80</v>
      </c>
      <c r="C72" s="14" t="s">
        <v>50</v>
      </c>
      <c r="D72" s="8">
        <v>8</v>
      </c>
      <c r="E72" s="9"/>
      <c r="F72" s="9">
        <f>D72*E72</f>
        <v>0</v>
      </c>
    </row>
    <row r="73" spans="1:6" ht="19.5" customHeight="1">
      <c r="A73" s="32"/>
      <c r="B73" s="6"/>
      <c r="C73" s="14"/>
      <c r="D73" s="8"/>
      <c r="E73" s="9"/>
      <c r="F73" s="9"/>
    </row>
    <row r="74" spans="1:6" ht="151.5" customHeight="1">
      <c r="A74" s="32">
        <v>5</v>
      </c>
      <c r="B74" s="11" t="s">
        <v>29</v>
      </c>
      <c r="C74" s="14" t="s">
        <v>44</v>
      </c>
      <c r="D74" s="9">
        <v>1223.61</v>
      </c>
      <c r="E74" s="9"/>
      <c r="F74" s="9">
        <f>D74*E74</f>
        <v>0</v>
      </c>
    </row>
    <row r="75" spans="1:6" ht="15">
      <c r="A75" s="32"/>
      <c r="B75" s="10"/>
      <c r="C75" s="36"/>
      <c r="D75" s="1"/>
      <c r="E75" s="1"/>
      <c r="F75" s="1"/>
    </row>
    <row r="76" spans="1:6" ht="17.25" customHeight="1">
      <c r="A76" s="30"/>
      <c r="B76" s="12" t="s">
        <v>61</v>
      </c>
      <c r="C76" s="36"/>
      <c r="D76" s="1"/>
      <c r="E76" s="1"/>
      <c r="F76" s="13">
        <f>SUM(F64:F74)</f>
        <v>0</v>
      </c>
    </row>
    <row r="78" spans="1:6" ht="20.25" customHeight="1">
      <c r="A78" s="6"/>
      <c r="B78" s="11"/>
      <c r="C78" s="8"/>
      <c r="D78" s="9"/>
      <c r="E78" s="9"/>
      <c r="F78" s="9"/>
    </row>
    <row r="79" spans="1:6" ht="15">
      <c r="A79" s="30"/>
      <c r="B79" s="12"/>
      <c r="C79" s="36"/>
      <c r="D79" s="1"/>
      <c r="E79" s="1"/>
      <c r="F79" s="1"/>
    </row>
    <row r="80" spans="1:6" ht="15">
      <c r="A80" s="31" t="s">
        <v>62</v>
      </c>
      <c r="B80" s="7" t="s">
        <v>63</v>
      </c>
      <c r="C80" s="14" t="s">
        <v>36</v>
      </c>
      <c r="D80" s="8" t="s">
        <v>37</v>
      </c>
      <c r="E80" s="9" t="s">
        <v>38</v>
      </c>
      <c r="F80" s="9" t="s">
        <v>39</v>
      </c>
    </row>
    <row r="81" spans="1:6" ht="15">
      <c r="A81" s="63"/>
      <c r="B81" s="63"/>
      <c r="C81" s="63"/>
      <c r="D81" s="63"/>
      <c r="E81" s="63"/>
      <c r="F81" s="63"/>
    </row>
    <row r="82" spans="1:6" ht="71.25" customHeight="1">
      <c r="A82" s="32">
        <v>1</v>
      </c>
      <c r="B82" s="6" t="s">
        <v>64</v>
      </c>
      <c r="C82" s="14" t="s">
        <v>40</v>
      </c>
      <c r="D82" s="9">
        <f>D7</f>
        <v>278.66</v>
      </c>
      <c r="E82" s="9"/>
      <c r="F82" s="9">
        <f>D82*E82</f>
        <v>0</v>
      </c>
    </row>
    <row r="83" spans="1:6" ht="230.25" customHeight="1">
      <c r="A83" s="32">
        <v>2</v>
      </c>
      <c r="B83" s="11" t="s">
        <v>65</v>
      </c>
      <c r="C83" s="14" t="s">
        <v>40</v>
      </c>
      <c r="D83" s="9">
        <f>D82</f>
        <v>278.66</v>
      </c>
      <c r="E83" s="9"/>
      <c r="F83" s="9">
        <f>D83*E83</f>
        <v>0</v>
      </c>
    </row>
    <row r="84" spans="1:6" ht="121.5">
      <c r="A84" s="32">
        <v>3</v>
      </c>
      <c r="B84" s="11" t="s">
        <v>27</v>
      </c>
      <c r="C84" s="14" t="s">
        <v>44</v>
      </c>
      <c r="D84" s="9">
        <f>20.2*1.4</f>
        <v>28.279999999999998</v>
      </c>
      <c r="E84" s="9"/>
      <c r="F84" s="9">
        <f>D84*E84</f>
        <v>0</v>
      </c>
    </row>
    <row r="85" spans="1:6" ht="121.5">
      <c r="A85" s="32">
        <v>4</v>
      </c>
      <c r="B85" s="11" t="s">
        <v>28</v>
      </c>
      <c r="C85" s="14" t="s">
        <v>44</v>
      </c>
      <c r="D85" s="8">
        <f>D84</f>
        <v>28.279999999999998</v>
      </c>
      <c r="E85" s="9"/>
      <c r="F85" s="9">
        <f>D85*E85</f>
        <v>0</v>
      </c>
    </row>
    <row r="86" spans="1:6" ht="15">
      <c r="A86" s="32"/>
      <c r="B86" s="11"/>
      <c r="C86" s="14"/>
      <c r="D86" s="8"/>
      <c r="E86" s="9"/>
      <c r="F86" s="9"/>
    </row>
    <row r="87" spans="1:6" ht="121.5">
      <c r="A87" s="32">
        <v>3</v>
      </c>
      <c r="B87" s="11" t="s">
        <v>76</v>
      </c>
      <c r="C87" s="14" t="s">
        <v>44</v>
      </c>
      <c r="D87" s="8">
        <f>8.5*1.4</f>
        <v>11.899999999999999</v>
      </c>
      <c r="E87" s="9"/>
      <c r="F87" s="9">
        <f>D87*E87</f>
        <v>0</v>
      </c>
    </row>
    <row r="88" spans="1:6" ht="121.5">
      <c r="A88" s="32">
        <v>4</v>
      </c>
      <c r="B88" s="11" t="s">
        <v>77</v>
      </c>
      <c r="C88" s="14" t="s">
        <v>44</v>
      </c>
      <c r="D88" s="8">
        <f>D87</f>
        <v>11.899999999999999</v>
      </c>
      <c r="E88" s="9"/>
      <c r="F88" s="9">
        <f>D88*E88</f>
        <v>0</v>
      </c>
    </row>
    <row r="89" spans="1:6" ht="15">
      <c r="A89" s="32"/>
      <c r="B89" s="11"/>
      <c r="C89" s="14"/>
      <c r="D89" s="8"/>
      <c r="E89" s="9"/>
      <c r="F89" s="9"/>
    </row>
    <row r="90" spans="1:6" ht="40.5">
      <c r="A90" s="32">
        <v>5</v>
      </c>
      <c r="B90" s="11" t="s">
        <v>7</v>
      </c>
      <c r="C90" s="14"/>
      <c r="D90" s="8"/>
      <c r="E90" s="9"/>
      <c r="F90" s="9"/>
    </row>
    <row r="91" spans="1:6" ht="15.75">
      <c r="A91" s="32"/>
      <c r="B91" s="11" t="s">
        <v>6</v>
      </c>
      <c r="C91" s="14" t="s">
        <v>44</v>
      </c>
      <c r="D91" s="8">
        <f>3.5*1.4</f>
        <v>4.8999999999999995</v>
      </c>
      <c r="E91" s="9"/>
      <c r="F91" s="9">
        <f>D91*E91</f>
        <v>0</v>
      </c>
    </row>
    <row r="92" spans="1:6" ht="15">
      <c r="A92" s="29"/>
      <c r="B92" s="29"/>
      <c r="C92" s="38"/>
      <c r="D92" s="29"/>
      <c r="E92" s="29"/>
      <c r="F92" s="29"/>
    </row>
    <row r="93" spans="1:7" ht="94.5">
      <c r="A93" s="11">
        <v>6</v>
      </c>
      <c r="B93" s="11" t="s">
        <v>83</v>
      </c>
      <c r="C93" s="11"/>
      <c r="D93" s="11"/>
      <c r="E93" s="11"/>
      <c r="F93" s="11"/>
      <c r="G93" s="60"/>
    </row>
    <row r="94" spans="1:6" ht="15">
      <c r="A94" s="11"/>
      <c r="B94" s="11" t="s">
        <v>82</v>
      </c>
      <c r="C94" s="11" t="s">
        <v>40</v>
      </c>
      <c r="D94" s="11">
        <f>9*2</f>
        <v>18</v>
      </c>
      <c r="E94" s="11"/>
      <c r="F94" s="11">
        <f>D94*E94</f>
        <v>0</v>
      </c>
    </row>
    <row r="95" spans="1:6" ht="15">
      <c r="A95" s="11"/>
      <c r="B95" s="11"/>
      <c r="C95" s="37"/>
      <c r="D95" s="11"/>
      <c r="E95" s="11"/>
      <c r="F95" s="11"/>
    </row>
    <row r="96" spans="1:6" ht="184.5" customHeight="1">
      <c r="A96" s="32">
        <v>7</v>
      </c>
      <c r="B96" s="11" t="s">
        <v>24</v>
      </c>
      <c r="C96" s="14"/>
      <c r="D96" s="9"/>
      <c r="E96" s="9"/>
      <c r="F96" s="9"/>
    </row>
    <row r="97" spans="1:6" ht="291.75" customHeight="1">
      <c r="A97" s="32"/>
      <c r="B97" s="11" t="s">
        <v>66</v>
      </c>
      <c r="C97" s="14"/>
      <c r="D97" s="9"/>
      <c r="E97" s="9"/>
      <c r="F97" s="9"/>
    </row>
    <row r="98" spans="1:6" ht="15" customHeight="1">
      <c r="A98" s="30"/>
      <c r="B98" s="11" t="s">
        <v>81</v>
      </c>
      <c r="C98" s="14" t="s">
        <v>50</v>
      </c>
      <c r="D98" s="9">
        <v>9</v>
      </c>
      <c r="E98" s="24"/>
      <c r="F98" s="9">
        <f>D98*E98</f>
        <v>0</v>
      </c>
    </row>
    <row r="99" spans="1:6" ht="24" customHeight="1">
      <c r="A99" s="30"/>
      <c r="B99" s="11"/>
      <c r="C99" s="14"/>
      <c r="D99" s="9"/>
      <c r="E99" s="24"/>
      <c r="F99" s="9"/>
    </row>
    <row r="100" s="11" customFormat="1" ht="13.5">
      <c r="C100" s="37"/>
    </row>
    <row r="101" spans="1:23" s="41" customFormat="1" ht="60.75" customHeight="1">
      <c r="A101" s="11">
        <v>8</v>
      </c>
      <c r="B101" s="11" t="s">
        <v>3</v>
      </c>
      <c r="C101" s="11"/>
      <c r="D101" s="11"/>
      <c r="E101" s="11"/>
      <c r="F101" s="11"/>
      <c r="R101" s="52"/>
      <c r="S101" s="53"/>
      <c r="T101" s="43"/>
      <c r="V101" s="44"/>
      <c r="W101" s="44"/>
    </row>
    <row r="102" spans="1:23" s="41" customFormat="1" ht="15">
      <c r="A102" s="11"/>
      <c r="B102" s="11" t="s">
        <v>4</v>
      </c>
      <c r="C102" s="11" t="s">
        <v>5</v>
      </c>
      <c r="D102" s="11">
        <f>(278.66-39.7-20.2)*1.2</f>
        <v>262.51200000000006</v>
      </c>
      <c r="E102" s="11"/>
      <c r="F102" s="11">
        <f>D102*E102</f>
        <v>0</v>
      </c>
      <c r="R102" s="52"/>
      <c r="S102" s="53"/>
      <c r="T102" s="43"/>
      <c r="V102" s="44"/>
      <c r="W102" s="44"/>
    </row>
    <row r="103" spans="1:6" ht="15">
      <c r="A103" s="32"/>
      <c r="B103" s="15"/>
      <c r="C103" s="36"/>
      <c r="D103" s="1"/>
      <c r="E103" s="1"/>
      <c r="F103" s="1"/>
    </row>
    <row r="104" spans="1:6" ht="18" customHeight="1">
      <c r="A104" s="30"/>
      <c r="B104" s="12" t="s">
        <v>67</v>
      </c>
      <c r="C104" s="36"/>
      <c r="D104" s="1"/>
      <c r="E104" s="1"/>
      <c r="F104" s="13">
        <f>SUM(F82:F103)</f>
        <v>0</v>
      </c>
    </row>
    <row r="105" spans="1:6" ht="15">
      <c r="A105" s="30"/>
      <c r="B105" s="12"/>
      <c r="C105" s="36"/>
      <c r="D105" s="1"/>
      <c r="E105" s="1"/>
      <c r="F105" s="13"/>
    </row>
    <row r="106" spans="1:6" ht="15.75">
      <c r="A106" s="34"/>
      <c r="B106" s="2"/>
      <c r="C106" s="39"/>
      <c r="D106" s="3"/>
      <c r="E106" s="4"/>
      <c r="F106" s="5"/>
    </row>
    <row r="108" spans="1:6" ht="15">
      <c r="A108" s="35"/>
      <c r="B108" s="61" t="s">
        <v>26</v>
      </c>
      <c r="C108" s="61"/>
      <c r="D108" s="61"/>
      <c r="E108" s="61"/>
      <c r="F108" s="62"/>
    </row>
    <row r="109" spans="1:6" ht="15">
      <c r="A109" s="31"/>
      <c r="B109" s="17"/>
      <c r="C109" s="17"/>
      <c r="D109" s="17"/>
      <c r="E109" s="17"/>
      <c r="F109" s="17"/>
    </row>
    <row r="110" spans="1:6" ht="18" customHeight="1">
      <c r="A110" s="31" t="s">
        <v>34</v>
      </c>
      <c r="B110" s="7" t="s">
        <v>35</v>
      </c>
      <c r="C110" s="17"/>
      <c r="D110" s="18"/>
      <c r="E110" s="19"/>
      <c r="F110" s="19">
        <f>F25</f>
        <v>0</v>
      </c>
    </row>
    <row r="111" spans="1:6" ht="15">
      <c r="A111" s="31"/>
      <c r="B111" s="17"/>
      <c r="C111" s="17"/>
      <c r="D111" s="17"/>
      <c r="E111" s="17"/>
      <c r="F111" s="17"/>
    </row>
    <row r="112" spans="1:6" ht="18.75" customHeight="1">
      <c r="A112" s="31" t="s">
        <v>46</v>
      </c>
      <c r="B112" s="7" t="s">
        <v>47</v>
      </c>
      <c r="C112" s="17"/>
      <c r="D112" s="18"/>
      <c r="E112" s="19"/>
      <c r="F112" s="19">
        <f>F34</f>
        <v>0</v>
      </c>
    </row>
    <row r="113" spans="1:6" ht="15">
      <c r="A113" s="31"/>
      <c r="B113" s="17"/>
      <c r="C113" s="17"/>
      <c r="D113" s="17"/>
      <c r="E113" s="17"/>
      <c r="F113" s="17"/>
    </row>
    <row r="114" spans="1:6" ht="16.5" customHeight="1">
      <c r="A114" s="31" t="s">
        <v>52</v>
      </c>
      <c r="B114" s="7" t="s">
        <v>53</v>
      </c>
      <c r="C114" s="17"/>
      <c r="D114" s="18"/>
      <c r="E114" s="19"/>
      <c r="F114" s="19">
        <f>F60</f>
        <v>0</v>
      </c>
    </row>
    <row r="115" spans="1:6" ht="15">
      <c r="A115" s="31"/>
      <c r="B115" s="17"/>
      <c r="C115" s="17"/>
      <c r="D115" s="17"/>
      <c r="E115" s="17"/>
      <c r="F115" s="17"/>
    </row>
    <row r="116" spans="1:6" ht="19.5" customHeight="1">
      <c r="A116" s="31" t="s">
        <v>57</v>
      </c>
      <c r="B116" s="7" t="s">
        <v>58</v>
      </c>
      <c r="C116" s="17"/>
      <c r="D116" s="18"/>
      <c r="E116" s="19"/>
      <c r="F116" s="19">
        <f>F76</f>
        <v>0</v>
      </c>
    </row>
    <row r="117" spans="1:6" ht="19.5" customHeight="1">
      <c r="A117" s="31"/>
      <c r="B117" s="7"/>
      <c r="C117" s="17"/>
      <c r="D117" s="18"/>
      <c r="E117" s="19"/>
      <c r="F117" s="19"/>
    </row>
    <row r="118" spans="1:6" ht="17.25" customHeight="1">
      <c r="A118" s="31" t="s">
        <v>62</v>
      </c>
      <c r="B118" s="7" t="s">
        <v>63</v>
      </c>
      <c r="C118" s="17"/>
      <c r="D118" s="18"/>
      <c r="E118" s="19"/>
      <c r="F118" s="19">
        <f>F104</f>
        <v>0</v>
      </c>
    </row>
    <row r="119" spans="1:6" ht="15">
      <c r="A119" s="31"/>
      <c r="B119" s="17"/>
      <c r="C119" s="17"/>
      <c r="D119" s="17"/>
      <c r="E119" s="17"/>
      <c r="F119" s="17"/>
    </row>
    <row r="120" spans="1:6" ht="15">
      <c r="A120" s="31"/>
      <c r="B120" s="17"/>
      <c r="C120" s="17"/>
      <c r="D120" s="17"/>
      <c r="E120" s="17"/>
      <c r="F120" s="17"/>
    </row>
    <row r="121" spans="1:6" ht="15">
      <c r="A121" s="31"/>
      <c r="B121" s="7"/>
      <c r="C121" s="18"/>
      <c r="D121" s="20"/>
      <c r="E121" s="13"/>
      <c r="F121" s="13"/>
    </row>
    <row r="122" spans="1:6" ht="15">
      <c r="A122" s="35"/>
      <c r="B122" s="16" t="s">
        <v>25</v>
      </c>
      <c r="C122" s="40"/>
      <c r="D122" s="21"/>
      <c r="E122" s="22"/>
      <c r="F122" s="23">
        <f>SUM(F110:F121)</f>
        <v>0</v>
      </c>
    </row>
  </sheetData>
  <sheetProtection/>
  <mergeCells count="7">
    <mergeCell ref="B108:F108"/>
    <mergeCell ref="A81:F81"/>
    <mergeCell ref="A6:F6"/>
    <mergeCell ref="A29:F29"/>
    <mergeCell ref="A37:F37"/>
    <mergeCell ref="A63:F63"/>
    <mergeCell ref="A65:B65"/>
  </mergeCells>
  <printOptions/>
  <pageMargins left="0.7" right="0.7" top="0.75" bottom="0.75" header="0.3" footer="0.3"/>
  <pageSetup horizontalDpi="600" verticalDpi="600" orientation="portrait" paperSize="9" r:id="rId1"/>
  <rowBreaks count="4" manualBreakCount="4">
    <brk id="67" max="255" man="1"/>
    <brk id="76" max="255" man="1"/>
    <brk id="79" max="255" man="1"/>
    <brk id="10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Švec</dc:creator>
  <cp:keywords/>
  <dc:description/>
  <cp:lastModifiedBy>Nabava-VBrlecic</cp:lastModifiedBy>
  <cp:lastPrinted>2020-08-31T07:51:29Z</cp:lastPrinted>
  <dcterms:created xsi:type="dcterms:W3CDTF">2020-06-02T06:40:30Z</dcterms:created>
  <dcterms:modified xsi:type="dcterms:W3CDTF">2021-01-15T10:30:01Z</dcterms:modified>
  <cp:category/>
  <cp:version/>
  <cp:contentType/>
  <cp:contentStatus/>
</cp:coreProperties>
</file>