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4775" yWindow="-480" windowWidth="13890" windowHeight="13860" tabRatio="734"/>
  </bookViews>
  <sheets>
    <sheet name="Odvodnja_A.K.Miošića" sheetId="25" r:id="rId1"/>
    <sheet name="List1" sheetId="26" r:id="rId2"/>
  </sheets>
  <externalReferences>
    <externalReference r:id="rId3"/>
    <externalReference r:id="rId4"/>
    <externalReference r:id="rId5"/>
    <externalReference r:id="rId6"/>
  </externalReferences>
  <definedNames>
    <definedName name="ADRESA">'[1]Osn-Pod'!$C$9</definedName>
    <definedName name="ADRESA_IZVOD">'[2]Osn-Pod'!$C$8</definedName>
    <definedName name="ANEX_I">[3]Podaci!$S$8</definedName>
    <definedName name="ANEX_II">[3]Podaci!$S$9</definedName>
    <definedName name="ATR">'[1]Osn-Pod'!$A$19</definedName>
    <definedName name="AVANS_ISPL">[3]Podaci!$E$40</definedName>
    <definedName name="BROJ_GRESAKA_NA_VEZI">[3]Podaci!#REF!</definedName>
    <definedName name="BROJ_SIT">[3]Podaci!$S$11</definedName>
    <definedName name="BROJ_UGOVORA">'[1]Osn-Pod'!$G$12</definedName>
    <definedName name="cijene">#REF!</definedName>
    <definedName name="dat">'[4]Osn-Pod'!$G$9</definedName>
    <definedName name="DAT_SIT">'[2]Osn-Pod'!$C$18</definedName>
    <definedName name="DATOTEKA">'[1]Osn-Pod'!$E$5</definedName>
    <definedName name="DATUM_DANAS">'[1]Osn-Pod'!$G$9</definedName>
    <definedName name="DEPOZIT">#REF!</definedName>
    <definedName name="DIONICE">'[2]Osn-Pod'!$E$11</definedName>
    <definedName name="DIREKTOR">'[2]Osn-Pod'!$C$20</definedName>
    <definedName name="GOD_SIT">[3]Podaci!$T$22</definedName>
    <definedName name="INVEST_ADRESA">[3]Podaci!$F$3</definedName>
    <definedName name="INVEST_MAT_BROJ">[3]Podaci!$N$3</definedName>
    <definedName name="INVESTITOR">[3]Podaci!$F$2</definedName>
    <definedName name="_xlnm.Print_Titles" localSheetId="0">Odvodnja_A.K.Miošića!$22:$23</definedName>
    <definedName name="IZVOD_ADRESA">[3]Podaci!$F$8</definedName>
    <definedName name="IZVOD_DIR">[3]Podaci!$F$9</definedName>
    <definedName name="IZVODITELJ">[3]Podaci!$F$7</definedName>
    <definedName name="KLASA">[3]Podaci!$F$13</definedName>
    <definedName name="KONZALTING">'[1]Osn-Pod'!$C$12</definedName>
    <definedName name="KOR_IME">'[1]Osn-Pod'!$C$8</definedName>
    <definedName name="KOR_IME_OCA">'[1]Osn-Pod'!$E$8</definedName>
    <definedName name="KOR_PREZIME">'[1]Osn-Pod'!$C$7</definedName>
    <definedName name="KUCE_GOTOVE">#REF!</definedName>
    <definedName name="KUCE_GOTOVE_IV">#REF!</definedName>
    <definedName name="KUCE_GOTOVE_V">#REF!</definedName>
    <definedName name="KUCE_U_RADU">#REF!</definedName>
    <definedName name="MAT_BROJ">[3]Podaci!$F$12</definedName>
    <definedName name="MJES_AVANS">#REF!</definedName>
    <definedName name="MJES_BRUTTO">#REF!</definedName>
    <definedName name="MJES_DIONICE">#REF!</definedName>
    <definedName name="MJES_IZVR">#REF!</definedName>
    <definedName name="MJES_PDV">#REF!</definedName>
    <definedName name="MJES_SIT">[3]Podaci!$T$21</definedName>
    <definedName name="MJESTO">'[1]Osn-Pod'!$G$7</definedName>
    <definedName name="mjesto_datum">[3]Podaci!$S$17</definedName>
    <definedName name="NADZOR">[3]Podaci!$F$36</definedName>
    <definedName name="NASELJE">'[1]Osn-Pod'!$G$5</definedName>
    <definedName name="OBRADIO">[3]Podaci!$F$37</definedName>
    <definedName name="PDV">[3]Podaci!$G$22</definedName>
    <definedName name="PODRUCJE">[3]Podaci!$T$2</definedName>
    <definedName name="_xlnm.Print_Area" localSheetId="0">Odvodnja_A.K.Miošića!$A$1:$F$152</definedName>
    <definedName name="PREDH_SIT">[3]Evid!$F$70</definedName>
    <definedName name="PROJEKTANT2">'[1]Osn-Pod'!$C$16</definedName>
    <definedName name="RADILISTE">[3]Podaci!$T$3</definedName>
    <definedName name="RADOVI">[3]Podaci!$F$4</definedName>
    <definedName name="REALIZ_KONT">#REF!</definedName>
    <definedName name="REALIZACIJA">[3]Kuce!$J$69</definedName>
    <definedName name="REALIZACIJA_1998">[3]Podaci!$F$17</definedName>
    <definedName name="RED_BROJ_SIT">[3]Podaci!$S$12</definedName>
    <definedName name="SIFRA_UPUTE">'[1]Osn-Pod'!$E$10</definedName>
    <definedName name="SIT_BROJ">'[2]Osn-Pod'!$G$15</definedName>
    <definedName name="TEK_RACUN">[3]Podaci!$F$15</definedName>
    <definedName name="UGOV_AVANS">[3]Podaci!$G$19</definedName>
    <definedName name="UGOV_BROJ">[3]Podaci!$F$11</definedName>
    <definedName name="UGOV_DIONICE">[3]Podaci!$G$20</definedName>
    <definedName name="UGOV_IZNOS">[3]Podaci!$S$7</definedName>
    <definedName name="UKUPNA_ISPLATA">#REF!</definedName>
    <definedName name="URU_BROJ">[3]Podaci!$F$14</definedName>
    <definedName name="valuta">[3]Podaci!$N$22</definedName>
    <definedName name="VRSTA_SIT">[3]Podaci!$S$13</definedName>
    <definedName name="ZAP">[3]Podaci!$F$16</definedName>
    <definedName name="ZUPANIJA">[3]Podaci!$F$5</definedName>
  </definedNames>
  <calcPr calcId="145621"/>
</workbook>
</file>

<file path=xl/calcChain.xml><?xml version="1.0" encoding="utf-8"?>
<calcChain xmlns="http://schemas.openxmlformats.org/spreadsheetml/2006/main">
  <c r="Q54" i="25" l="1"/>
  <c r="D53" i="25" s="1"/>
  <c r="D38" i="25"/>
  <c r="D54" i="25" l="1"/>
  <c r="D138" i="25" l="1"/>
  <c r="D141" i="25" s="1"/>
  <c r="D124" i="25"/>
  <c r="L20" i="26" l="1"/>
  <c r="I20" i="26"/>
  <c r="H20" i="26"/>
  <c r="G20" i="26"/>
  <c r="F20" i="26"/>
  <c r="D35" i="25" l="1"/>
  <c r="N16" i="26"/>
  <c r="N14" i="26"/>
  <c r="N6" i="26"/>
  <c r="G123" i="25" l="1"/>
</calcChain>
</file>

<file path=xl/sharedStrings.xml><?xml version="1.0" encoding="utf-8"?>
<sst xmlns="http://schemas.openxmlformats.org/spreadsheetml/2006/main" count="198" uniqueCount="159">
  <si>
    <t xml:space="preserve"> </t>
  </si>
  <si>
    <t>TROŠKOVNIK - REKAPITULACIJA</t>
  </si>
  <si>
    <t>1.</t>
  </si>
  <si>
    <t>PRIPREMNI RADOVI</t>
  </si>
  <si>
    <t>2.</t>
  </si>
  <si>
    <t>ZEMLJANI RADOVI</t>
  </si>
  <si>
    <t>3.</t>
  </si>
  <si>
    <t>KANALIZACIJSKI RADOVI</t>
  </si>
  <si>
    <t>4.</t>
  </si>
  <si>
    <t>RAZUPIRANJE ROVA</t>
  </si>
  <si>
    <t>5.</t>
  </si>
  <si>
    <t>OSTALI RADOVI</t>
  </si>
  <si>
    <t>UKUPNO (kn) :</t>
  </si>
  <si>
    <t xml:space="preserve">1. PRIPREMNI RADOVI </t>
  </si>
  <si>
    <t>Red. br.</t>
  </si>
  <si>
    <t>OPIS</t>
  </si>
  <si>
    <t>Jed. mjere</t>
  </si>
  <si>
    <t>Količina</t>
  </si>
  <si>
    <t>Jed. cijena</t>
  </si>
  <si>
    <t>Ukupna cijena</t>
  </si>
  <si>
    <t>1.1.</t>
  </si>
  <si>
    <t>Obračun po m' iskolčene trase</t>
  </si>
  <si>
    <t>m</t>
  </si>
  <si>
    <t>1.2.</t>
  </si>
  <si>
    <t>Uređenje gradilišta i osiguranje nesmetanog odvijanja prometa vozila i pješaka. Stavka obuhvaća dovoz, postavljanje u pogonsko stanje, demontiranje i odvoz svih uređaja, postrojenja, pribora, građevinskih strojeva, transportnih sredstava, oplata, ukrućenja, uređaja opskrbe, prostorija za smještaj i rukovođenje radova opisanih projektom. Stavka nadalje obuhvaća i uređenje gradilišta i dovođenje u prvobitno stanje površina lokacija korištenih kao radne i skladišne površine. U ove radove ubraja se i obnova svih korištenih pristupa i cesta do lokacije gradilišta, korištenje privremenih deponija, priključaka vode i struje i sl.</t>
  </si>
  <si>
    <t>Obračun po m'  trase cjevovoda.</t>
  </si>
  <si>
    <t>m'</t>
  </si>
  <si>
    <t>1.3.</t>
  </si>
  <si>
    <t>Privremena regulacija prometa na prometnicama na kojima se provode radovi predmetne izgradnje.</t>
  </si>
  <si>
    <t>Stavka obuhvaća izradu projekta privremene regulacije u skladu s uvjetima nadležne Uprave za ceste te nadležnog MUP-a, ishođenje suglasnosti, nabavu i postavljanje sve potrebne horizontalne i vertikalne signalizacije, te vršenje regulacije prometa za vrijeme izvođenja radova.</t>
  </si>
  <si>
    <t>Obračun po m' trase cjevovoda.</t>
  </si>
  <si>
    <t>1.4.</t>
  </si>
  <si>
    <r>
      <t>Obračun po m</t>
    </r>
    <r>
      <rPr>
        <vertAlign val="superscript"/>
        <sz val="10"/>
        <rFont val="Arial"/>
        <family val="2"/>
        <charset val="238"/>
      </rPr>
      <t>3</t>
    </r>
    <r>
      <rPr>
        <sz val="10"/>
        <rFont val="Arial"/>
        <family val="2"/>
        <charset val="238"/>
      </rPr>
      <t xml:space="preserve"> iskopanog materijala</t>
    </r>
  </si>
  <si>
    <r>
      <t>m</t>
    </r>
    <r>
      <rPr>
        <vertAlign val="superscript"/>
        <sz val="10"/>
        <rFont val="Arial"/>
        <family val="2"/>
        <charset val="238"/>
      </rPr>
      <t>3</t>
    </r>
  </si>
  <si>
    <t>1.5.</t>
  </si>
  <si>
    <t xml:space="preserve">Strojno rezanje i razbijanje asfalta na mjestima gdje se kanalizacija polaže u pojasu prometnice. U cijenu uključiti odvoz i zbrinjavanje razbijenog asfalta na stalnoj deponiji.
</t>
  </si>
  <si>
    <r>
      <t>Obračun po m</t>
    </r>
    <r>
      <rPr>
        <vertAlign val="superscript"/>
        <sz val="10"/>
        <rFont val="Arial"/>
        <family val="2"/>
        <charset val="238"/>
      </rPr>
      <t>2</t>
    </r>
    <r>
      <rPr>
        <sz val="10"/>
        <rFont val="Arial"/>
        <family val="2"/>
        <charset val="238"/>
      </rPr>
      <t xml:space="preserve"> skinutog asfaltnog zastora prema projektu.</t>
    </r>
  </si>
  <si>
    <r>
      <t>m</t>
    </r>
    <r>
      <rPr>
        <vertAlign val="superscript"/>
        <sz val="10"/>
        <rFont val="Arial"/>
        <family val="2"/>
        <charset val="238"/>
      </rPr>
      <t>2</t>
    </r>
  </si>
  <si>
    <t>1.6.</t>
  </si>
  <si>
    <t>2.  ZEMLJANI RADOVI</t>
  </si>
  <si>
    <t>2.1.</t>
  </si>
  <si>
    <r>
      <t>Obračun po m</t>
    </r>
    <r>
      <rPr>
        <vertAlign val="superscript"/>
        <sz val="10"/>
        <rFont val="Arial"/>
        <family val="2"/>
        <charset val="238"/>
      </rPr>
      <t xml:space="preserve">3 </t>
    </r>
    <r>
      <rPr>
        <sz val="10"/>
        <rFont val="Arial"/>
        <family val="2"/>
        <charset val="238"/>
      </rPr>
      <t>strojno iskopanog materijala-80%.</t>
    </r>
  </si>
  <si>
    <r>
      <t>Obračun po m</t>
    </r>
    <r>
      <rPr>
        <vertAlign val="superscript"/>
        <sz val="10"/>
        <rFont val="Arial"/>
        <family val="2"/>
        <charset val="238"/>
      </rPr>
      <t xml:space="preserve">3 </t>
    </r>
    <r>
      <rPr>
        <sz val="10"/>
        <rFont val="Arial"/>
        <family val="2"/>
        <charset val="238"/>
      </rPr>
      <t>ručno iskopanog materijala-20%.</t>
    </r>
  </si>
  <si>
    <t>2.2.</t>
  </si>
  <si>
    <t>2.3.</t>
  </si>
  <si>
    <r>
      <t>Obračun po m</t>
    </r>
    <r>
      <rPr>
        <vertAlign val="superscript"/>
        <sz val="10"/>
        <rFont val="Arial"/>
        <family val="2"/>
        <charset val="238"/>
      </rPr>
      <t>2</t>
    </r>
    <r>
      <rPr>
        <sz val="10"/>
        <rFont val="Arial"/>
        <family val="2"/>
        <charset val="238"/>
      </rPr>
      <t xml:space="preserve"> isplanirane površine rova.</t>
    </r>
  </si>
  <si>
    <t>2.4.</t>
  </si>
  <si>
    <t>Rad obuhvaća dobavu, dopremu, razvoz, ubacivanje i razastiranje tucanika s potrebnim podbijanjem. Stavka obuhvaća i potreban rad na formiranju ležišta cijevi. Kut ugradnje cijevi je 2α= 180°, što znači da je oblogu do polovice cijevi potrebno dobro podbiti.</t>
  </si>
  <si>
    <r>
      <t>Obračun po m</t>
    </r>
    <r>
      <rPr>
        <vertAlign val="superscript"/>
        <sz val="10"/>
        <rFont val="Arial"/>
        <family val="2"/>
        <charset val="238"/>
      </rPr>
      <t>3</t>
    </r>
    <r>
      <rPr>
        <sz val="10"/>
        <rFont val="Arial"/>
        <family val="2"/>
        <charset val="238"/>
      </rPr>
      <t xml:space="preserve"> ubačenog i razastrtog tucanika u rovu za podlogu.</t>
    </r>
  </si>
  <si>
    <t>2.5.</t>
  </si>
  <si>
    <t xml:space="preserve">Nabava, dobava i ugradnja tucanika 0-30 mm ispod prometnih površina i bankine do zadane nivelete uz pažljivo nabijanje u slojevima do 30 cm. Zbijanje na koti posteljice postojeće ceste vršiti do traženog modula stišljivosti  Ms=40MN/m2, dok je traženi modul stišljivosti na koti postojećeg asfalta MS=100MN/m2. Konačnu odluku o primjerenosti materijala za ugradnju donosi nadzorni inženjer upisom u građevinski dnevnik. NAPOMENA: Ponuditelj daje jedinstvenu cijenu, a na temelju pregleda dokumentacije i lokacije izvođenja. </t>
  </si>
  <si>
    <t>3.  KANALIZACIJSKI  RADOVI</t>
  </si>
  <si>
    <t>3.1.</t>
  </si>
  <si>
    <t>Nabava, doprema na gradilište s deponije i ugradnja kanalizacijskih cijevi.</t>
  </si>
  <si>
    <r>
      <t xml:space="preserve">Doprema na gradilište s deponije, raznošenje duž trase rova, polaganje u rov te spajanje polipropilenskih rebrastih kanalizacijskih cijevi nazivne krutosti SN 8 za izvedbu gravitacijskih kanala (cijevi su pojedinačne duljine 6.0 m). Sustav PP cijevi treba biti proizveden i ispitivan prema normi HRN EN 13476-3 i DIN 16961. </t>
    </r>
    <r>
      <rPr>
        <b/>
        <sz val="10"/>
        <rFont val="Arial"/>
        <family val="2"/>
        <charset val="238"/>
      </rPr>
      <t>Proizvođač je dužan dostaviti proračun deformacija prema ATV- A 127 za planirano prometno opterećenje kao dokaz mehaničke otpornosti i stabilnosti.</t>
    </r>
  </si>
  <si>
    <t>Nazivni promjer DN označava unutarnji promjer cijevi.</t>
  </si>
  <si>
    <t>Sabijanje materijala kojim se pokriva direktno iznad cijevi, ukoliko je potrebno, izvodi se rukom. Mehaničko sabijanje glavnog punjenja direktno iznad cijevi slijedi tek onda kada je sloj od najmanje 30 cm nanesen preko tjemena cijevi. Cijevi se ne smiju dodirivati uređajima za sabijanje. Pri ugradnji se cijevi trebaju osigurati sa strane i u visinskom položaju. Nasipavanje (od 30cm iznad tjemena cijevi) slijedi u slojevima. Do 1m prekrivanja se mogu koristiti laški do srednji uređaji za sabijanje. Teški strojevi smiju se upotrijebiti tek nakon toga.</t>
  </si>
  <si>
    <t>Cijevi se polažu nakon komisijski preuzetog kanala. Zatrpavanje cjevovoda izvesti nakon tlačne probe.</t>
  </si>
  <si>
    <t>3.2.</t>
  </si>
  <si>
    <t>kom</t>
  </si>
  <si>
    <t>Obračun po komadu izvedenog priključka.</t>
  </si>
  <si>
    <t>4. RAZUPIRANJE ROVA</t>
  </si>
  <si>
    <t>4.1.</t>
  </si>
  <si>
    <r>
      <t>Razupiranje stranica rovova tijekom iskopa i montaže vrši se oplatom teškog tipa</t>
    </r>
    <r>
      <rPr>
        <sz val="10"/>
        <rFont val="Arial"/>
        <family val="2"/>
        <charset val="238"/>
      </rPr>
      <t xml:space="preserve">. Rad obuhvaća izradu, postavljanje te skidanje razupirača i oplate. Za odgovarajuće opterećenje izvođač je dužan statičkim proračunom dokazati stabilnost i sigurnost korištene oplate. </t>
    </r>
  </si>
  <si>
    <t>NAPUTAK: Predviđeno 100% razupiranja</t>
  </si>
  <si>
    <r>
      <t>Obračun po m</t>
    </r>
    <r>
      <rPr>
        <vertAlign val="superscript"/>
        <sz val="10"/>
        <rFont val="Arial"/>
        <family val="2"/>
        <charset val="238"/>
      </rPr>
      <t>2</t>
    </r>
    <r>
      <rPr>
        <sz val="10"/>
        <rFont val="Arial"/>
        <family val="2"/>
        <charset val="238"/>
      </rPr>
      <t xml:space="preserve"> razupiranja.</t>
    </r>
  </si>
  <si>
    <t>5. OSTALI RADOVI</t>
  </si>
  <si>
    <t>Napomena: Svi radovi na potrebnom izmještanju postojeće infrastrukture dani su sa orjentacijskim količinama. Stvarne potrebe za izmještanjem utvrdit će se probnim iskopom na terenu. Iste je potrebno obraditi kroz građevinsku knjigu i dnevnik, uz odobrenje i potvrdu nadzornog inženjera. O svim izmjenama položaja postojeće infrastrukture obavezno kontaktirati vlasnika iste. Također je obavezan geodetski snimak svih izmjena kao i križanja sa postojećom infrastrukturom, uz provedbu stanja u nadležnom Katastru. Za sve radove na obnovi javnih površina potrebno je dokazati nosivost pojedinih slojeva u fazi izvođenja(državne ceste, županijske ceste, nerazvrstane ceste, biciklističke i pješačke staze), a sve prema važećoj zakonskoj regulativi i uvjetima iz lokacijske dozvole i Glavnog projekta.</t>
  </si>
  <si>
    <t>5.1.</t>
  </si>
  <si>
    <t xml:space="preserve">Zaštita postojećih podzemnih elektroenergetskih i telefonskih kabela na mjestima križanja sa projektiranom kanalizacijom kroz čitavu širinu prekopa, sukladno sa uvjetima vlasnika instalacija.            </t>
  </si>
  <si>
    <t xml:space="preserve">Obračun po kom odgovarajuće zaštite prema detalju iz projekta  </t>
  </si>
  <si>
    <t>5.2.</t>
  </si>
  <si>
    <t xml:space="preserve">Zaštita postojećih podzemnih vodovodnih i plinskih instalacija na mjestima križanja sa projektiranom kanalizacijom kroz čitavu širinu prekopa, sukladno sa uvjetima vlasnika instalacija. </t>
  </si>
  <si>
    <r>
      <t>Obračun po m</t>
    </r>
    <r>
      <rPr>
        <vertAlign val="superscript"/>
        <sz val="10"/>
        <rFont val="Arial"/>
        <family val="2"/>
        <charset val="238"/>
      </rPr>
      <t>2</t>
    </r>
    <r>
      <rPr>
        <sz val="10"/>
        <rFont val="Arial"/>
        <family val="2"/>
        <charset val="238"/>
      </rPr>
      <t xml:space="preserve"> </t>
    </r>
  </si>
  <si>
    <t>Obračun po m' snimljene trase</t>
  </si>
  <si>
    <t>Nabava, doprema i ugradba tucanika 0-12 mm za podlogu i oblogu gravitacijskih kanala. Ugradnja slojeva prema normalnom profilu rova.</t>
  </si>
  <si>
    <t>Geomehaničko ispitivanje nosivosti tla. Nakon strojnog planiranja potrebno je ispitati nosivost tla kolničke konstrukcije koja bi trebala iznositi najmanje 80 MN/m2 da bi zadovoljila uvjete poprečnog presjeka konstrukcije.</t>
  </si>
  <si>
    <t>Rad se obračunava po kompletno izvedenom geomehaničkom ispitivanju</t>
  </si>
  <si>
    <t>kompl.</t>
  </si>
  <si>
    <t>Strojnoi vađenje, utovar i odvoz dotrajalih betonskih cijevi. U cijenu stavke uračunati razbijanje.</t>
  </si>
  <si>
    <t>Obračun po m' cijevi.</t>
  </si>
  <si>
    <t>1.7.</t>
  </si>
  <si>
    <r>
      <t>Dobava, dovoz na gradilište, unutargradilišni transport, višekratno korištenje i odvoz sa gradilišta čelične pločlevine, površine 10 m</t>
    </r>
    <r>
      <rPr>
        <vertAlign val="superscript"/>
        <sz val="10"/>
        <rFont val="Arial"/>
        <family val="2"/>
        <charset val="238"/>
      </rPr>
      <t>2</t>
    </r>
    <r>
      <rPr>
        <sz val="10"/>
        <rFont val="Arial"/>
        <family val="2"/>
        <charset val="238"/>
      </rPr>
      <t>, za postavljanje iznad privremeno nezatrpanog rova, a koja će omogućiti odvijanje prometa vozilima po njoj.</t>
    </r>
  </si>
  <si>
    <t>Rad se obračunava po kompletu transportirane i postavljene čelične pločevine.</t>
  </si>
  <si>
    <t>Nabava, doprema i izrada drvenog pješačkog provizorija za omogućavanje sigurnog pješačkog prometa preko rova za vrijeme održavanja radova, sukladno važećoj zakonskoj regulativi. Predviđeno višekratno korištenje provizorija, a u cijenu uključeno prenašanje te naknadna demontaža i odvoz. Potreban broj provizorija odrediti u dogovoru s nadzornim inženjerom.</t>
  </si>
  <si>
    <t>Rad se obračunava po kompletu pješačkog provizorija</t>
  </si>
  <si>
    <t>3.3.</t>
  </si>
  <si>
    <t>5.3.</t>
  </si>
  <si>
    <t>5.3.1.</t>
  </si>
  <si>
    <t>5.3.2.</t>
  </si>
  <si>
    <t>5.4.</t>
  </si>
  <si>
    <t>Izrada nosivog sloja ceste u debljini 6 cm sa asfaltom AC 22 base 50/70 AG6 M2-E.</t>
  </si>
  <si>
    <t>Izrada habajućeg sloja ceste u debljini 4 cm sa asfaltom AC 11 surf 50/70 AG1 M2-E.</t>
  </si>
  <si>
    <t>Duljina trase</t>
  </si>
  <si>
    <t xml:space="preserve">Ručni iskop istražnog rova u tlu "C" kategorije za otkrivanje podzemnih instalacija i stanja u podzemlju dubine do 1,20 m i duljine  2m, na karakterističnim točkama trase ( početak / kraj / međutočke ). Po završetku iskolčenja i snimku svih instalacija u koridoru vođenja trase, istražne rovove je potrebno zatrpati.Broj istražnih rovova je orjentacijski, a stvaran obračun izvršit će se prema građevinskoj knjizi i odobrenju nadzornog inženjera.  </t>
  </si>
  <si>
    <t>Obnova asfaltnog zastora ceste  na zbijenu  podlogu sukladno uvjetima uprave nadležne za prometnice. U cijenu uključiti špricanje emulzijom, te  nabavu, dopremu i ugradnju:</t>
  </si>
  <si>
    <t>g1-g2</t>
  </si>
  <si>
    <t>g2-r1</t>
  </si>
  <si>
    <t>r1-r2</t>
  </si>
  <si>
    <t>dn</t>
  </si>
  <si>
    <t>oznaka</t>
  </si>
  <si>
    <t>r2-r10</t>
  </si>
  <si>
    <t>r10-g3</t>
  </si>
  <si>
    <t>r3-r4</t>
  </si>
  <si>
    <t>r4-r5</t>
  </si>
  <si>
    <t>r5-r6</t>
  </si>
  <si>
    <t>r6-r7</t>
  </si>
  <si>
    <t>r7-r8</t>
  </si>
  <si>
    <t>r8-r9</t>
  </si>
  <si>
    <t>r9-g4</t>
  </si>
  <si>
    <r>
      <t xml:space="preserve">Planiranje dna rova, </t>
    </r>
    <r>
      <rPr>
        <sz val="10"/>
        <rFont val="Arial"/>
        <family val="2"/>
        <charset val="238"/>
      </rPr>
      <t>, vršiti ručno prema projektiranoj širini i padu dna rova s točnošću od +/- 1cm. Iskopani materijal izbaciti van rova.</t>
    </r>
  </si>
  <si>
    <t>2.6.</t>
  </si>
  <si>
    <t>duljina</t>
  </si>
  <si>
    <t>DN 400 mm</t>
  </si>
  <si>
    <t>DN 500 mm</t>
  </si>
  <si>
    <t>DN 600 mm</t>
  </si>
  <si>
    <t xml:space="preserve">Ova stavka obuhvaća kompletan rad na montaži cijevi sa svim spojnim i brtvenim materijalom te obveznu kontrola kvalitete cijevi i spojeva. Predviđa se dovoz s deponije na gradilište te razvoz cijevi uzduž rova. </t>
  </si>
  <si>
    <t>Obračun po m' cijevi (nabava, doprema i ugradnja)</t>
  </si>
  <si>
    <r>
      <t>Obračun po m</t>
    </r>
    <r>
      <rPr>
        <vertAlign val="superscript"/>
        <sz val="10"/>
        <rFont val="Arial"/>
        <family val="2"/>
        <charset val="238"/>
      </rPr>
      <t>3</t>
    </r>
    <r>
      <rPr>
        <sz val="10"/>
        <rFont val="Arial"/>
        <family val="2"/>
        <charset val="238"/>
      </rPr>
      <t xml:space="preserve"> ugrađenog zamjenskog materijala u zbijenom stanju (tucanik).</t>
    </r>
  </si>
  <si>
    <r>
      <t>Obračun po m</t>
    </r>
    <r>
      <rPr>
        <vertAlign val="superscript"/>
        <sz val="10"/>
        <rFont val="Arial"/>
        <family val="2"/>
        <charset val="238"/>
      </rPr>
      <t>3</t>
    </r>
    <r>
      <rPr>
        <sz val="10"/>
        <rFont val="Arial"/>
        <family val="2"/>
        <charset val="238"/>
      </rPr>
      <t xml:space="preserve"> ugrađenog zamjenskog materijala u zbijenom stanju za oblogu (30 cm iznad tjemena cijevi).</t>
    </r>
  </si>
  <si>
    <t>Iskop rova u tlu C ktg za polaganje kanalizacijskih cijevi . Predviđena je izvedba rova sa vertikalnim stranama te proširenje rova na mjestima montaže revizijskih okana. Potrebna širina rova je DN cijevi-vanjski i okna + proširenje (odnosno, prema HRN EN 1610:2002). Veći dio trase je na uređenim površinama (asfalt, beton, makadam, bankina) te u cijenu iskopa ulazi i utovar i odvoz iskopanog materijala.Neki dijelovi trase moraju se zbog nepristupačnosti strojeva(postojeće instalacije) izvesti ručno, tako da je pretpostavljeni omjer strojnog i ručnog iskopa 80% : 20%.NAPOMENA: Ponuditelj daje jedinstvenu cijenu iskopa bez obzira na stvarno utvrđenu kategoriju i uvjete izvođenja, a na temelju pregleda dokumentacije i lokacije izvođenja. Obračun po m3 zemljanog materijala u sraslom stanju, rastresitost ukalkulirati u jediničnu cijenu.</t>
  </si>
  <si>
    <t>Napomena: svi radovi na iskopu obuhvaćaju i utovar i odvoz viška iskopa te njegovo zbrinjavanje na odgovarajućoj deponiji udaljenoj do 10 km i neće se posebno obračunavati.</t>
  </si>
  <si>
    <t>Alternativno je dozvoljena nabava i ugradnja cijevi iz drugih materijala (PE-HD, poliester, i dr.) uz zadovoljenje hidrauličkih (unutarnji promjer) i statičkih (SN8) svojstava.</t>
  </si>
  <si>
    <t xml:space="preserve">Cijevi se polažu na pripremljenu posteljicu od pjeskovitog materijala u rovu. Način spajanja cijevi ovisi o vrsti cijevi. Moguće je spajanje na naglavak ili pomoću odgovarajućih spojnica. Cijev mora ležati u rovu po cijeloj dužini, a ispod spojeva treba podlogu očistiti, da spojnica ne bi nalijegala na čvrsto tlo i da ne bi dolazilo do opterećenja točke. Podlogu treba izraditi sa najmanje 10 cm materijala bez krupnog kamenja, koji se dobro sabijaju. Sa obje bočne strane PP cijevi treba nasuti istog materijala da se osigura međudjelovanje cijevi i okolnog tla. Nakon toga istim materijalom treba izvesti prekrivanje cijevi 30 cm iznad njena tjemena. </t>
  </si>
  <si>
    <t>DN 300 mm</t>
  </si>
  <si>
    <t>- nabava, dobava i ugradnja sitnog šljunka (granulacije 8-16 mm) za izradu podloge debljine 10 cm ispod kanalizacijskih cijevi i u zoni cijevi  (do 30 cm iznad tjemena cijevi) uz  pažljivo nabijanje.
- nabava, dobava i ugradnja zamjenskog materijala za zatrpavanje (kao i za glavni cjevovod) cjevovoda uz pažljivo nabijanje u slojevima do 30 cm. Zbijenost treba odgovarati prema zahtjevu nadležnih institucija (Hrvatske ceste, Županijska uprava za ceste) Konačnu odluku o primjerenosti materijala za ugradnju donosi Inženjer upisom u građevinski dnevnik.
- utovar i odvoz viša materijala iz iskopa i razbijenog asfalta na stalnu deponiju.</t>
  </si>
  <si>
    <t xml:space="preserve">Rekonstrukcija postojećih kućnih priključka do granice privatnih parcela.
Nabava, doprema, prijevoz na mjesto gradnje i ugradnja sa svim potrebnim spojnim i brtvenim materijalom u vodonepropustnoj izvedbi: 
- kanalizacijskih cijevi (tjemene nosivosti SN 8, cca 4 - 10 m') DN 160/200/300 mm 
- fazonskih komada s brtvom u vodonepropustnoj izvedbi- koljena DN 160/200/300 mm za skretanje izvoda (kut skretanja 22°, 30°, 45° ovisno o situaciji na pojedinoj lokaciji priključka), spojnica i  redukcija -prijelaz s AB na PVC cijev
</t>
  </si>
  <si>
    <t xml:space="preserve"> - priključak DN 160 mm, L= 4,0 m</t>
  </si>
  <si>
    <t xml:space="preserve"> - priključak DN 200 mm, L= 4,0 m</t>
  </si>
  <si>
    <t xml:space="preserve"> - priključak DN 300 mm, L= 4,0 m</t>
  </si>
  <si>
    <t xml:space="preserve"> - priključak DN 300 mm, L= 10,0 m</t>
  </si>
  <si>
    <t xml:space="preserve"> - priključak DN 200 mm, L= 10,0 m</t>
  </si>
  <si>
    <t xml:space="preserve"> - priključak DN 160 mm, L= 10,0 m</t>
  </si>
  <si>
    <r>
      <t xml:space="preserve">-strojno rezanje i razbijanje asfalta, betona, pranog kulira, skidanje oploćnika i kulir ploća kao i mogućih drugih materijala na kolnim i pješačkim ulazima gdje se radi izvod za kućni priključak.
- vračanje u prvobitno stanje kolnih i pješačkih ulaza na mjestima gdje se izvodio izvod za kućni priključak, bez obzira na vrstu materijala.
</t>
    </r>
    <r>
      <rPr>
        <u/>
        <sz val="10"/>
        <rFont val="Arial"/>
        <family val="2"/>
        <charset val="238"/>
      </rPr>
      <t>Obračun po komadu izvoda uz sav potrebni materijal i radove</t>
    </r>
  </si>
  <si>
    <t xml:space="preserve">Stavka uključuje i sve zemljane radove za izradu izvoda kućnog priključka zajedno s odvozom materijala na deponij (sukladno uvjetima za zemljane radove t. 2):
- strojno rezanje i razbijanje asfalta na mjestima prijelaza ispod prometnice, kolnih i pješačkih ulaza,
- iskop rova za kanal kućnog priključka u tlu C ktg, srednje širine 0,7 m, srednje dubine 1,5 m. Predviđena je izvedba rova sa vertikalnim stranama te proširenje rova na mjestima montaže na revizijska okna i cijev uličnog cjevovoda uz korištenje razuporne oplate.
- ručno planiranje dna rova,                                                                                                                                                                                                                                                                                                                                                                                                                                                                                                                  </t>
  </si>
  <si>
    <t>Izrada priključka postojećih cjevovoda bočnih ulica na novo reviziono okno. Radovi obuhvaćaju izradu vodonepropusnog prelaza sa cijevi drugog materijala (beton, azbest-cement, PVC ili dr) na cjevni materijal novog okna, ugradnju odgovarajuće brtve za naknadni priključak, osiguranje vodonepropusnosti spoja.</t>
  </si>
  <si>
    <t>Uklanjanje betonskih rubnjaka na mjestu izvedbe kanalizacije. Betonske rubnjake pažljivo skidati te deponirati na primjereno mjesto, jer će se isti ponovno polagati na istoj lokaciji po završetku zatrpavanja kanalizacije.</t>
  </si>
  <si>
    <t>Obračun po m' postojećih rubnjaka</t>
  </si>
  <si>
    <t>1.8.</t>
  </si>
  <si>
    <t>3.6.</t>
  </si>
  <si>
    <t>Obračun po komadu kompletno ugrađenog PP montažnog revizijskog okna DN1000.</t>
  </si>
  <si>
    <t>okno visine prema projektu (L=1250-1900 mm)</t>
  </si>
  <si>
    <t>3.4.</t>
  </si>
  <si>
    <t>3.5.</t>
  </si>
  <si>
    <t>Nabava i doprema montažnih segmentnih polipropilenskih (PP, PE) okana za kanalizaciju  . Okna se ugrađuju u tlo s podzemnim vodama do 6 [m] dubine. Okna se sastoje iz  baze sa izvedenom kinetom i zavarenim adapterima, tijelo od orebrenih  prstena sa brtvama te  konusa koji omogućava suženje unutarnjeg promjera na 630 [mm]. Konus treba biti ispitan na tlačno opterećenje do 90 [kN]. Dno okna je sastavljeno od dva nosiva sloja, tvornički zavarenih, s posebnom nosivom troslojnom rebrastom strukturom iznutra, te ravnim dnom cijelim promjerom okna. Horizontalni lomovi nivelete trebaju biti isključivo unutar okna.</t>
  </si>
  <si>
    <r>
      <t xml:space="preserve">Konstrukcija konusa ili gornje ploče odnosno poklopca treba biti takva da se neposredna statička i dinamička opterećenja koja uzrokuje promet ne prenose izravno na okno, već preko sidrenog betonskog prstena na podlogu. Poklopac (posebno ispod prometnih ploha) treba biti odvojen od okna.                                                          </t>
    </r>
    <r>
      <rPr>
        <b/>
        <sz val="10"/>
        <rFont val="Arial"/>
        <family val="2"/>
        <charset val="238"/>
      </rPr>
      <t>Napomena: Ovim projektom obrađena su PP montažna reviziona okna, ali moguće je nuđenje druge vrste okana (materijala) sukladno cjevovodnom materijalu, uz zadovoljenje uvjeta iz projekta(DN1000, vodonepropusnost, nosivost). Stvarno odabrana okna trebaju biti obrađena izvedbenim projektom.</t>
    </r>
  </si>
  <si>
    <t xml:space="preserve">Dijelovi okna se međusobno spajaju pomoću brtvi ili zavarivanjem čime se osigurava nepropusnost. Okna imaju ugrađene stupaljke na svakih 25 [cm] koje omogućavaju silazak i izlazak, a nalaze se maksimalno 50 [cm] od vrha okna. Cjevovod se spaja na adaptere  okna originalnim spojnicama i brtvama. Okna trebaju biti sukladna prema svim zahtjevima HRN EN 13598-2:2009. Okno treba biti ispitano i vodonepropusno u skladu s normom HRN EN 1277. Obodna čvrstoča treba biti ispitana prema HRN EN ISO 9969..  Stavkom obuhvaćena nabava, doprema  materijala te izrada armirano-betonske ploče ili konusa iz betona C30/37 za postavu i ugradnju ljevano-željeznog poklopca, kao i sama dobava i ugradnja lijevano-željeznog poklopca nosivosti 40 tona  (prema HRN EN 124:2005), sve prema uputama proizvođača. </t>
  </si>
  <si>
    <t>5.5.</t>
  </si>
  <si>
    <t>Obračun po m1 postavljenih rubnjaka i kanalica uključivo s izvedbom podloge prema OTU</t>
  </si>
  <si>
    <t>Cestovni rubnjaci</t>
  </si>
  <si>
    <t xml:space="preserve">Betonske kanalice </t>
  </si>
  <si>
    <t>Nabava doprema i ugradnja cestovnih betonskih rubnjaka 15 x 25 x 100 cm na podlogu od 0,07 m3 utrošenog betona C 12/15 (MB 15)  i betonskih kanalica 30 x 10 x 50 cm na podlogu od 0,09 m3 utrošenog betona C 12/15 (MB 15)..</t>
  </si>
  <si>
    <t>Izrada priključka na postojeće reviziono okno(beton i PP). Radovi obuhvaćaju rezanje/razbijanje postojećeg okna, ugradnju odgovarajuće brtve za naknadni priključak, osiguranje vodonepropusnosti spoja.</t>
  </si>
  <si>
    <t xml:space="preserve"> - priključak DN 160 mm, L= 3,0 m</t>
  </si>
  <si>
    <t>Nabava i doprema materijala i rekonstrukcija postojećih priključaka slivnika na novi cjevovod odvodnje - cijevni sustavi sa strukturiranom stijenkom od neomekšanog polivinilklorida (PVC-a) glatke vanjske i unutarnje površine, nazivnog promjera DN 160, nazivne prstenaste čvrstoće SN 8 sa integriranom spojnicom i brtvom. Priključak se izvodi u prosječnoj duljini od 3 i 7 m. U cijenu uračunati izradu spoja PVC cijevi na korugiranu cijev ili RO, sav potreban spojni i brtveni materijal, te sve fazonske komade od PVC cijevi. Obračun po komadu izvedenog priključka.</t>
  </si>
  <si>
    <t xml:space="preserve"> - priključak DN 160 mm, L= 7,0 m</t>
  </si>
  <si>
    <t>ODVODNJA A.K. MIOŠIĆA</t>
  </si>
  <si>
    <t>Iskolčenje projektiranog rješenja trase, te osiguranje osi i točaka trase kanala. Iskolčenje se mora napraviti prema stvarnoj trasi, utvrđenoj probnim iskopima. Kod iskolčenja potrebno je geodetski snimiti i sve ostale instalacije u koridoru trase, otkrivene probnim iskopima. U cijenu mora biti obračunata i izrada Elaborata iskolčenja na temelju kojeg se vrši prijava gradilišta. Radovi po ovoj stavci moraju biti obavljeni od strane ovlaštenog inženjera geodezije.</t>
  </si>
  <si>
    <t>Geodetsko snimanje izvedenog stanja kanalizacije fekalnih otpadnih voda s izradom geodetskog elaborata te provedbom u katastru instalacija. Obavezna je izjava ovlaštenog geodeta o usklađenosti izvedenog stanja sa glavnim projektom i elaboratom iskolčenja objekta.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</si>
</sst>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k_n_-;\-* #,##0.00\ _k_n_-;_-* &quot;-&quot;??\ _k_n_-;_-@_-"/>
  </numFmts>
  <fonts count="22">
    <font>
      <sz val="11"/>
      <color theme="1"/>
      <name val="Calibri"/>
      <family val="2"/>
      <charset val="238"/>
      <scheme val="minor"/>
    </font>
    <font>
      <b/>
      <sz val="12"/>
      <name val="Arial"/>
      <family val="2"/>
      <charset val="238"/>
    </font>
    <font>
      <sz val="10"/>
      <name val="Arial"/>
      <family val="2"/>
      <charset val="238"/>
    </font>
    <font>
      <sz val="10"/>
      <name val="Arial"/>
      <family val="2"/>
      <charset val="238"/>
    </font>
    <font>
      <b/>
      <sz val="10"/>
      <name val="Arial"/>
      <family val="2"/>
      <charset val="238"/>
    </font>
    <font>
      <vertAlign val="superscript"/>
      <sz val="10"/>
      <name val="Arial"/>
      <family val="2"/>
      <charset val="238"/>
    </font>
    <font>
      <sz val="11"/>
      <name val="Arial"/>
      <family val="2"/>
      <charset val="238"/>
    </font>
    <font>
      <sz val="4"/>
      <name val="Arial"/>
      <family val="2"/>
      <charset val="238"/>
    </font>
    <font>
      <sz val="12"/>
      <name val="HRHelvetica"/>
    </font>
    <font>
      <sz val="10"/>
      <name val="Arial"/>
      <family val="2"/>
      <charset val="238"/>
    </font>
    <font>
      <sz val="10"/>
      <name val="Helv"/>
    </font>
    <font>
      <b/>
      <sz val="12"/>
      <color rgb="FFFF0000"/>
      <name val="Arial"/>
      <family val="2"/>
      <charset val="238"/>
    </font>
    <font>
      <sz val="10"/>
      <color rgb="FFFF0000"/>
      <name val="Arial"/>
      <family val="2"/>
      <charset val="238"/>
    </font>
    <font>
      <sz val="16"/>
      <color rgb="FFFF0000"/>
      <name val="Arial"/>
      <family val="2"/>
      <charset val="238"/>
    </font>
    <font>
      <b/>
      <sz val="16"/>
      <color rgb="FFFF0000"/>
      <name val="Arial"/>
      <family val="2"/>
      <charset val="238"/>
    </font>
    <font>
      <sz val="11"/>
      <color rgb="FFFF0000"/>
      <name val="Arial"/>
      <family val="2"/>
      <charset val="238"/>
    </font>
    <font>
      <b/>
      <sz val="10"/>
      <color rgb="FFFF0000"/>
      <name val="Arial"/>
      <family val="2"/>
      <charset val="238"/>
    </font>
    <font>
      <sz val="4"/>
      <color rgb="FFFF0000"/>
      <name val="Arial"/>
      <family val="2"/>
      <charset val="238"/>
    </font>
    <font>
      <b/>
      <sz val="20"/>
      <color rgb="FFFF0000"/>
      <name val="Arial"/>
      <family val="2"/>
      <charset val="238"/>
    </font>
    <font>
      <sz val="20"/>
      <color rgb="FFFF0000"/>
      <name val="Arial"/>
      <family val="2"/>
      <charset val="238"/>
    </font>
    <font>
      <sz val="10"/>
      <color theme="1"/>
      <name val="Arial"/>
      <family val="2"/>
      <charset val="238"/>
    </font>
    <font>
      <u/>
      <sz val="10"/>
      <name val="Arial"/>
      <family val="2"/>
      <charset val="238"/>
    </font>
  </fonts>
  <fills count="3">
    <fill>
      <patternFill patternType="none"/>
    </fill>
    <fill>
      <patternFill patternType="gray125"/>
    </fill>
    <fill>
      <patternFill patternType="solid">
        <fgColor indexed="1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0">
    <xf numFmtId="0" fontId="0" fillId="0" borderId="0"/>
    <xf numFmtId="0" fontId="8" fillId="0" borderId="0"/>
    <xf numFmtId="0" fontId="9" fillId="0" borderId="0"/>
    <xf numFmtId="0" fontId="2" fillId="0" borderId="0"/>
    <xf numFmtId="0" fontId="3" fillId="0" borderId="0"/>
    <xf numFmtId="0" fontId="2" fillId="0" borderId="0"/>
    <xf numFmtId="0" fontId="2" fillId="0" borderId="0"/>
    <xf numFmtId="0" fontId="10" fillId="0" borderId="0"/>
    <xf numFmtId="43" fontId="3" fillId="0" borderId="0" applyFont="0" applyFill="0" applyBorder="0" applyAlignment="0" applyProtection="0"/>
    <xf numFmtId="43" fontId="2" fillId="0" borderId="0" applyFont="0" applyFill="0" applyBorder="0" applyAlignment="0" applyProtection="0"/>
  </cellStyleXfs>
  <cellXfs count="179">
    <xf numFmtId="0" fontId="0" fillId="0" borderId="0" xfId="0"/>
    <xf numFmtId="4" fontId="2" fillId="0" borderId="0" xfId="0" applyNumberFormat="1" applyFont="1" applyFill="1" applyAlignment="1">
      <alignment horizontal="center"/>
    </xf>
    <xf numFmtId="0" fontId="1" fillId="0" borderId="0" xfId="0" applyFont="1" applyFill="1" applyBorder="1" applyAlignment="1">
      <alignment vertical="top" wrapText="1"/>
    </xf>
    <xf numFmtId="0" fontId="2" fillId="0" borderId="0" xfId="0" applyFont="1" applyFill="1"/>
    <xf numFmtId="0" fontId="2" fillId="0" borderId="0" xfId="0" applyFont="1" applyFill="1" applyBorder="1" applyAlignment="1">
      <alignment horizontal="center"/>
    </xf>
    <xf numFmtId="4" fontId="2" fillId="0" borderId="0" xfId="0" applyNumberFormat="1" applyFont="1" applyFill="1" applyBorder="1" applyAlignment="1">
      <alignment horizontal="center"/>
    </xf>
    <xf numFmtId="49" fontId="4" fillId="0" borderId="1" xfId="0" applyNumberFormat="1" applyFont="1" applyFill="1" applyBorder="1" applyAlignment="1">
      <alignment vertical="top" wrapText="1"/>
    </xf>
    <xf numFmtId="49" fontId="4" fillId="0" borderId="0" xfId="0" applyNumberFormat="1" applyFont="1" applyFill="1" applyBorder="1" applyAlignment="1">
      <alignment vertical="top" wrapText="1"/>
    </xf>
    <xf numFmtId="0" fontId="2" fillId="0" borderId="0" xfId="0" applyFont="1" applyFill="1" applyAlignment="1">
      <alignment vertical="top" wrapText="1"/>
    </xf>
    <xf numFmtId="2" fontId="2" fillId="0" borderId="0" xfId="0" applyNumberFormat="1" applyFont="1" applyFill="1" applyAlignment="1">
      <alignment horizontal="center" vertical="top" wrapText="1"/>
    </xf>
    <xf numFmtId="0" fontId="2" fillId="0" borderId="0" xfId="0" applyFont="1" applyFill="1" applyAlignment="1">
      <alignment horizontal="center"/>
    </xf>
    <xf numFmtId="4" fontId="2" fillId="0" borderId="0" xfId="0" applyNumberFormat="1" applyFont="1" applyFill="1" applyAlignment="1">
      <alignment horizontal="center" readingOrder="1"/>
    </xf>
    <xf numFmtId="4" fontId="2" fillId="0" borderId="0" xfId="0" applyNumberFormat="1" applyFont="1" applyFill="1" applyBorder="1" applyAlignment="1">
      <alignment horizontal="center" readingOrder="1"/>
    </xf>
    <xf numFmtId="2" fontId="2" fillId="0" borderId="0" xfId="0" applyNumberFormat="1" applyFont="1" applyFill="1" applyBorder="1" applyAlignment="1">
      <alignment horizontal="center" vertical="top"/>
    </xf>
    <xf numFmtId="0" fontId="2" fillId="0" borderId="0" xfId="0" applyNumberFormat="1" applyFont="1" applyFill="1" applyBorder="1" applyAlignment="1">
      <alignment vertical="top" wrapText="1"/>
    </xf>
    <xf numFmtId="0" fontId="2" fillId="0" borderId="0" xfId="0" applyFont="1" applyFill="1" applyBorder="1" applyAlignment="1">
      <alignment vertical="top" wrapText="1"/>
    </xf>
    <xf numFmtId="0" fontId="2" fillId="0" borderId="0" xfId="0" applyFont="1" applyFill="1" applyAlignment="1">
      <alignment horizontal="center" wrapText="1" readingOrder="1"/>
    </xf>
    <xf numFmtId="0" fontId="2" fillId="0" borderId="0" xfId="0" applyFont="1" applyFill="1" applyAlignment="1">
      <alignment horizontal="center" readingOrder="1"/>
    </xf>
    <xf numFmtId="49" fontId="7" fillId="0" borderId="0" xfId="0" applyNumberFormat="1" applyFont="1" applyFill="1" applyBorder="1" applyAlignment="1">
      <alignment horizontal="center" vertical="center"/>
    </xf>
    <xf numFmtId="0" fontId="2" fillId="0" borderId="0" xfId="0" applyFont="1" applyFill="1" applyBorder="1" applyAlignment="1">
      <alignment horizontal="center" vertical="top"/>
    </xf>
    <xf numFmtId="4" fontId="2" fillId="0" borderId="0" xfId="0" applyNumberFormat="1" applyFont="1" applyFill="1" applyBorder="1" applyAlignment="1" applyProtection="1">
      <alignment horizontal="center" readingOrder="1"/>
      <protection locked="0"/>
    </xf>
    <xf numFmtId="2" fontId="4" fillId="0" borderId="0" xfId="0" applyNumberFormat="1" applyFont="1" applyFill="1" applyAlignment="1">
      <alignment horizontal="center" vertical="top" wrapText="1"/>
    </xf>
    <xf numFmtId="49" fontId="2" fillId="0" borderId="0" xfId="0" applyNumberFormat="1" applyFont="1" applyFill="1" applyBorder="1" applyAlignment="1">
      <alignment horizontal="center" vertical="center"/>
    </xf>
    <xf numFmtId="2" fontId="4" fillId="0" borderId="1" xfId="0" applyNumberFormat="1" applyFont="1" applyFill="1" applyBorder="1" applyAlignment="1">
      <alignment horizontal="center" vertical="top" wrapText="1"/>
    </xf>
    <xf numFmtId="0" fontId="4" fillId="0" borderId="1" xfId="0" applyFont="1" applyFill="1" applyBorder="1" applyAlignment="1">
      <alignment horizontal="center" wrapText="1"/>
    </xf>
    <xf numFmtId="4" fontId="4" fillId="0" borderId="1" xfId="0" applyNumberFormat="1" applyFont="1" applyFill="1" applyBorder="1" applyAlignment="1">
      <alignment horizontal="center" wrapText="1"/>
    </xf>
    <xf numFmtId="2" fontId="4" fillId="0" borderId="0" xfId="0" applyNumberFormat="1" applyFont="1" applyFill="1" applyBorder="1" applyAlignment="1">
      <alignment horizontal="center" vertical="top" wrapText="1"/>
    </xf>
    <xf numFmtId="0" fontId="4" fillId="0" borderId="0" xfId="0" applyFont="1" applyFill="1" applyBorder="1" applyAlignment="1">
      <alignment horizontal="center" wrapText="1"/>
    </xf>
    <xf numFmtId="4" fontId="4" fillId="0" borderId="0" xfId="0" applyNumberFormat="1" applyFont="1" applyFill="1" applyBorder="1" applyAlignment="1">
      <alignment horizontal="center" wrapText="1"/>
    </xf>
    <xf numFmtId="2" fontId="2" fillId="0" borderId="0" xfId="0" applyNumberFormat="1" applyFont="1" applyFill="1" applyAlignment="1">
      <alignment horizontal="center" vertical="top"/>
    </xf>
    <xf numFmtId="0" fontId="2" fillId="0" borderId="0" xfId="0" applyNumberFormat="1" applyFont="1" applyFill="1" applyAlignment="1">
      <alignment vertical="top" wrapText="1"/>
    </xf>
    <xf numFmtId="2" fontId="11" fillId="0" borderId="0" xfId="0" applyNumberFormat="1" applyFont="1" applyFill="1" applyAlignment="1">
      <alignment horizontal="center"/>
    </xf>
    <xf numFmtId="0" fontId="11" fillId="0" borderId="0" xfId="0" applyFont="1" applyFill="1" applyAlignment="1">
      <alignment vertical="top" wrapText="1"/>
    </xf>
    <xf numFmtId="0" fontId="11" fillId="0" borderId="0" xfId="0" applyFont="1" applyFill="1" applyAlignment="1">
      <alignment horizontal="center"/>
    </xf>
    <xf numFmtId="4" fontId="11" fillId="0" borderId="0" xfId="0" applyNumberFormat="1" applyFont="1" applyFill="1" applyAlignment="1">
      <alignment horizontal="center"/>
    </xf>
    <xf numFmtId="4" fontId="11" fillId="0" borderId="0" xfId="0" applyNumberFormat="1" applyFont="1" applyFill="1"/>
    <xf numFmtId="0" fontId="11" fillId="0" borderId="0" xfId="0" applyFont="1" applyFill="1"/>
    <xf numFmtId="4" fontId="12" fillId="0" borderId="0" xfId="0" applyNumberFormat="1" applyFont="1" applyFill="1" applyAlignment="1">
      <alignment horizontal="center"/>
    </xf>
    <xf numFmtId="2" fontId="11" fillId="0" borderId="0" xfId="0" applyNumberFormat="1" applyFont="1" applyFill="1" applyAlignment="1">
      <alignment horizontal="center" vertical="top"/>
    </xf>
    <xf numFmtId="2" fontId="11" fillId="0" borderId="0" xfId="0" applyNumberFormat="1" applyFont="1" applyFill="1" applyBorder="1" applyAlignment="1">
      <alignment horizontal="center" vertical="top"/>
    </xf>
    <xf numFmtId="0" fontId="11" fillId="0" borderId="0" xfId="0" applyFont="1" applyFill="1" applyBorder="1" applyAlignment="1">
      <alignment vertical="top" wrapText="1"/>
    </xf>
    <xf numFmtId="4" fontId="11" fillId="0" borderId="0" xfId="0" applyNumberFormat="1" applyFont="1" applyFill="1" applyBorder="1" applyAlignment="1">
      <alignment horizontal="center"/>
    </xf>
    <xf numFmtId="4" fontId="11" fillId="0" borderId="0" xfId="0" applyNumberFormat="1" applyFont="1" applyFill="1" applyAlignment="1">
      <alignment wrapText="1"/>
    </xf>
    <xf numFmtId="0" fontId="11" fillId="0" borderId="0" xfId="0" applyFont="1" applyFill="1" applyAlignment="1">
      <alignment wrapText="1"/>
    </xf>
    <xf numFmtId="2" fontId="13" fillId="0" borderId="0" xfId="0" applyNumberFormat="1" applyFont="1" applyFill="1" applyBorder="1" applyAlignment="1">
      <alignment horizontal="center"/>
    </xf>
    <xf numFmtId="0" fontId="13" fillId="0" borderId="0" xfId="0" applyFont="1" applyFill="1" applyBorder="1" applyAlignment="1">
      <alignment vertical="top" wrapText="1"/>
    </xf>
    <xf numFmtId="0" fontId="13" fillId="0" borderId="0" xfId="0" applyFont="1" applyFill="1" applyBorder="1" applyAlignment="1">
      <alignment horizontal="center"/>
    </xf>
    <xf numFmtId="4" fontId="14" fillId="0" borderId="0" xfId="0" applyNumberFormat="1" applyFont="1" applyFill="1" applyBorder="1" applyAlignment="1">
      <alignment horizontal="center"/>
    </xf>
    <xf numFmtId="4" fontId="12" fillId="0" borderId="0" xfId="0" applyNumberFormat="1" applyFont="1" applyFill="1"/>
    <xf numFmtId="0" fontId="12" fillId="0" borderId="0" xfId="0" applyFont="1" applyFill="1"/>
    <xf numFmtId="0" fontId="12" fillId="0" borderId="0" xfId="0" applyFont="1" applyFill="1" applyBorder="1" applyAlignment="1">
      <alignment horizontal="center"/>
    </xf>
    <xf numFmtId="4" fontId="12" fillId="0" borderId="0" xfId="0" applyNumberFormat="1" applyFont="1" applyFill="1" applyBorder="1" applyAlignment="1">
      <alignment horizontal="center"/>
    </xf>
    <xf numFmtId="4" fontId="12" fillId="0" borderId="0" xfId="0" applyNumberFormat="1" applyFont="1" applyFill="1" applyBorder="1"/>
    <xf numFmtId="0" fontId="12" fillId="0" borderId="0" xfId="0" applyFont="1" applyFill="1" applyBorder="1"/>
    <xf numFmtId="0" fontId="15" fillId="0" borderId="0" xfId="0" applyFont="1" applyFill="1"/>
    <xf numFmtId="2" fontId="12" fillId="0" borderId="0" xfId="0" applyNumberFormat="1" applyFont="1" applyFill="1" applyAlignment="1">
      <alignment horizontal="center" vertical="top"/>
    </xf>
    <xf numFmtId="0" fontId="12" fillId="0" borderId="0" xfId="0" applyNumberFormat="1" applyFont="1" applyFill="1" applyAlignment="1">
      <alignment vertical="top" wrapText="1"/>
    </xf>
    <xf numFmtId="0" fontId="12" fillId="0" borderId="0" xfId="0" applyFont="1" applyFill="1" applyAlignment="1">
      <alignment horizontal="center"/>
    </xf>
    <xf numFmtId="2" fontId="12" fillId="0" borderId="0" xfId="0" applyNumberFormat="1" applyFont="1" applyFill="1" applyAlignment="1">
      <alignment horizontal="center"/>
    </xf>
    <xf numFmtId="0" fontId="12" fillId="0" borderId="0" xfId="0" applyFont="1" applyFill="1" applyAlignment="1">
      <alignment vertical="top" wrapText="1"/>
    </xf>
    <xf numFmtId="4" fontId="12" fillId="0" borderId="0" xfId="0" applyNumberFormat="1" applyFont="1" applyFill="1" applyAlignment="1">
      <alignment horizontal="center" readingOrder="1"/>
    </xf>
    <xf numFmtId="4" fontId="12" fillId="0" borderId="0" xfId="0" applyNumberFormat="1" applyFont="1" applyFill="1" applyAlignment="1">
      <alignment readingOrder="1"/>
    </xf>
    <xf numFmtId="0" fontId="12" fillId="0" borderId="0" xfId="0" applyFont="1" applyFill="1" applyAlignment="1">
      <alignment readingOrder="1"/>
    </xf>
    <xf numFmtId="4" fontId="12" fillId="0" borderId="0" xfId="0" applyNumberFormat="1" applyFont="1" applyFill="1" applyBorder="1" applyAlignment="1">
      <alignment horizontal="center" readingOrder="1"/>
    </xf>
    <xf numFmtId="0" fontId="12" fillId="0" borderId="0" xfId="0" applyNumberFormat="1" applyFont="1" applyFill="1" applyBorder="1" applyAlignment="1">
      <alignment vertical="top" wrapText="1"/>
    </xf>
    <xf numFmtId="0" fontId="12" fillId="0" borderId="0" xfId="0" applyFont="1" applyFill="1" applyAlignment="1">
      <alignment wrapText="1"/>
    </xf>
    <xf numFmtId="4" fontId="12" fillId="0" borderId="0" xfId="0" applyNumberFormat="1" applyFont="1" applyFill="1" applyAlignment="1">
      <alignment wrapText="1"/>
    </xf>
    <xf numFmtId="0" fontId="12" fillId="0" borderId="0" xfId="0" applyFont="1" applyFill="1" applyAlignment="1">
      <alignment horizontal="center" readingOrder="1"/>
    </xf>
    <xf numFmtId="2" fontId="15" fillId="0" borderId="0" xfId="0" applyNumberFormat="1" applyFont="1" applyFill="1" applyAlignment="1">
      <alignment horizontal="center" vertical="top"/>
    </xf>
    <xf numFmtId="0" fontId="15" fillId="0" borderId="0" xfId="0" applyNumberFormat="1" applyFont="1" applyFill="1" applyAlignment="1">
      <alignment vertical="top" wrapText="1"/>
    </xf>
    <xf numFmtId="0" fontId="15" fillId="0" borderId="0" xfId="0" applyFont="1" applyFill="1" applyAlignment="1">
      <alignment horizontal="center"/>
    </xf>
    <xf numFmtId="4" fontId="15" fillId="0" borderId="0" xfId="0" applyNumberFormat="1" applyFont="1" applyFill="1" applyAlignment="1">
      <alignment horizontal="center"/>
    </xf>
    <xf numFmtId="0" fontId="12" fillId="0" borderId="0" xfId="0" applyFont="1" applyFill="1" applyBorder="1" applyAlignment="1">
      <alignment horizontal="center" vertical="top"/>
    </xf>
    <xf numFmtId="2" fontId="16" fillId="0" borderId="0" xfId="0" applyNumberFormat="1" applyFont="1" applyFill="1" applyAlignment="1">
      <alignment horizontal="center" vertical="top" wrapText="1"/>
    </xf>
    <xf numFmtId="2" fontId="12" fillId="0" borderId="0" xfId="0" applyNumberFormat="1" applyFont="1" applyFill="1" applyAlignment="1">
      <alignment horizontal="center" readingOrder="1"/>
    </xf>
    <xf numFmtId="4" fontId="12" fillId="0" borderId="0" xfId="0" applyNumberFormat="1" applyFont="1" applyFill="1" applyBorder="1" applyAlignment="1">
      <alignment horizontal="center" vertical="center"/>
    </xf>
    <xf numFmtId="4" fontId="12" fillId="0" borderId="0" xfId="0" applyNumberFormat="1" applyFont="1" applyFill="1" applyAlignment="1">
      <alignment horizontal="right" vertical="center"/>
    </xf>
    <xf numFmtId="4" fontId="16" fillId="2" borderId="0" xfId="0" applyNumberFormat="1" applyFont="1" applyFill="1" applyAlignment="1">
      <alignment horizontal="justify" vertical="justify" readingOrder="1"/>
    </xf>
    <xf numFmtId="0" fontId="12" fillId="0" borderId="0" xfId="0" applyFont="1" applyAlignment="1">
      <alignment readingOrder="1"/>
    </xf>
    <xf numFmtId="4" fontId="16" fillId="2" borderId="0" xfId="0" applyNumberFormat="1" applyFont="1" applyFill="1" applyAlignment="1">
      <alignment horizontal="right" readingOrder="1"/>
    </xf>
    <xf numFmtId="2" fontId="1" fillId="0" borderId="0" xfId="0" applyNumberFormat="1" applyFont="1" applyFill="1" applyAlignment="1">
      <alignment horizontal="center"/>
    </xf>
    <xf numFmtId="0" fontId="1" fillId="0" borderId="0" xfId="0" applyFont="1" applyFill="1" applyAlignment="1">
      <alignment vertical="top" wrapText="1"/>
    </xf>
    <xf numFmtId="2" fontId="1" fillId="0" borderId="0" xfId="0" applyNumberFormat="1" applyFont="1" applyFill="1" applyAlignment="1">
      <alignment horizontal="center" vertical="top"/>
    </xf>
    <xf numFmtId="4" fontId="1" fillId="0" borderId="0" xfId="0" applyNumberFormat="1" applyFont="1" applyFill="1" applyAlignment="1">
      <alignment horizontal="center"/>
    </xf>
    <xf numFmtId="4" fontId="11" fillId="0" borderId="0" xfId="8" applyNumberFormat="1" applyFont="1" applyFill="1" applyAlignment="1">
      <alignment horizontal="center"/>
    </xf>
    <xf numFmtId="4" fontId="1" fillId="0" borderId="0" xfId="8" applyNumberFormat="1" applyFont="1" applyFill="1" applyAlignment="1">
      <alignment horizontal="center"/>
    </xf>
    <xf numFmtId="4" fontId="14" fillId="0" borderId="0" xfId="8" applyNumberFormat="1" applyFont="1" applyFill="1" applyBorder="1" applyAlignment="1">
      <alignment horizontal="center"/>
    </xf>
    <xf numFmtId="4" fontId="4" fillId="0" borderId="1" xfId="8" applyNumberFormat="1" applyFont="1" applyFill="1" applyBorder="1" applyAlignment="1">
      <alignment horizontal="center" wrapText="1"/>
    </xf>
    <xf numFmtId="4" fontId="4" fillId="0" borderId="0" xfId="8" applyNumberFormat="1" applyFont="1" applyFill="1" applyBorder="1" applyAlignment="1">
      <alignment horizontal="center" wrapText="1"/>
    </xf>
    <xf numFmtId="4" fontId="2" fillId="0" borderId="0" xfId="0" applyNumberFormat="1" applyFont="1" applyFill="1"/>
    <xf numFmtId="4" fontId="2" fillId="0" borderId="0" xfId="8" applyNumberFormat="1" applyFont="1" applyFill="1" applyAlignment="1">
      <alignment horizontal="center" readingOrder="1"/>
    </xf>
    <xf numFmtId="4" fontId="2" fillId="0" borderId="0" xfId="0" applyNumberFormat="1" applyFont="1" applyFill="1" applyAlignment="1">
      <alignment horizontal="center" wrapText="1"/>
    </xf>
    <xf numFmtId="4" fontId="12" fillId="0" borderId="0" xfId="8" applyNumberFormat="1" applyFont="1" applyFill="1" applyAlignment="1">
      <alignment horizontal="center" readingOrder="1"/>
    </xf>
    <xf numFmtId="4" fontId="2" fillId="0" borderId="0" xfId="8" applyNumberFormat="1" applyFont="1" applyFill="1" applyBorder="1" applyAlignment="1">
      <alignment horizontal="center" readingOrder="1"/>
    </xf>
    <xf numFmtId="4" fontId="12" fillId="0" borderId="0" xfId="8" applyNumberFormat="1" applyFont="1" applyFill="1" applyBorder="1" applyAlignment="1">
      <alignment horizontal="center" readingOrder="1"/>
    </xf>
    <xf numFmtId="4" fontId="16" fillId="0" borderId="0" xfId="0" applyNumberFormat="1" applyFont="1" applyFill="1" applyAlignment="1">
      <alignment horizontal="center"/>
    </xf>
    <xf numFmtId="4" fontId="12" fillId="0" borderId="0" xfId="8" applyNumberFormat="1" applyFont="1" applyFill="1" applyAlignment="1">
      <alignment readingOrder="1"/>
    </xf>
    <xf numFmtId="4" fontId="12" fillId="0" borderId="0" xfId="8" applyNumberFormat="1" applyFont="1" applyFill="1" applyAlignment="1">
      <alignment horizontal="center" vertical="center"/>
    </xf>
    <xf numFmtId="4" fontId="15" fillId="0" borderId="0" xfId="0" applyNumberFormat="1" applyFont="1" applyFill="1"/>
    <xf numFmtId="2" fontId="1" fillId="0" borderId="2" xfId="0" applyNumberFormat="1" applyFont="1" applyFill="1" applyBorder="1" applyAlignment="1">
      <alignment horizontal="center" vertical="top"/>
    </xf>
    <xf numFmtId="0" fontId="1" fillId="0" borderId="2" xfId="0" applyFont="1" applyFill="1" applyBorder="1" applyAlignment="1">
      <alignment vertical="top" wrapText="1"/>
    </xf>
    <xf numFmtId="0" fontId="1" fillId="0" borderId="2" xfId="0" applyFont="1" applyFill="1" applyBorder="1" applyAlignment="1">
      <alignment horizontal="center" wrapText="1"/>
    </xf>
    <xf numFmtId="4" fontId="2" fillId="0" borderId="0" xfId="8" applyNumberFormat="1" applyFont="1" applyFill="1" applyAlignment="1">
      <alignment readingOrder="1"/>
    </xf>
    <xf numFmtId="2" fontId="17" fillId="0" borderId="0" xfId="0" applyNumberFormat="1" applyFont="1" applyFill="1" applyBorder="1" applyAlignment="1">
      <alignment horizontal="center" vertical="center"/>
    </xf>
    <xf numFmtId="4" fontId="12" fillId="0" borderId="0" xfId="8" applyNumberFormat="1" applyFont="1" applyFill="1" applyBorder="1" applyAlignment="1">
      <alignment horizontal="center"/>
    </xf>
    <xf numFmtId="2" fontId="12" fillId="0" borderId="0" xfId="0" applyNumberFormat="1" applyFont="1" applyFill="1" applyAlignment="1" applyProtection="1">
      <alignment horizontal="center" vertical="top"/>
    </xf>
    <xf numFmtId="0" fontId="12" fillId="0" borderId="0" xfId="0" applyFont="1" applyFill="1" applyAlignment="1" applyProtection="1">
      <alignment horizontal="center"/>
    </xf>
    <xf numFmtId="2" fontId="12" fillId="0" borderId="0" xfId="0" applyNumberFormat="1" applyFont="1" applyFill="1" applyAlignment="1" applyProtection="1">
      <alignment horizontal="center"/>
    </xf>
    <xf numFmtId="2" fontId="6" fillId="0" borderId="0" xfId="0" applyNumberFormat="1" applyFont="1" applyFill="1" applyAlignment="1">
      <alignment horizontal="center" vertical="top"/>
    </xf>
    <xf numFmtId="0" fontId="6" fillId="0" borderId="0" xfId="0" applyNumberFormat="1" applyFont="1" applyFill="1" applyAlignment="1">
      <alignment vertical="top" wrapText="1"/>
    </xf>
    <xf numFmtId="0" fontId="2" fillId="0" borderId="0" xfId="0" quotePrefix="1" applyNumberFormat="1" applyFont="1" applyFill="1" applyAlignment="1">
      <alignment vertical="top" wrapText="1"/>
    </xf>
    <xf numFmtId="2" fontId="2" fillId="0" borderId="0" xfId="0" applyNumberFormat="1" applyFont="1" applyFill="1" applyAlignment="1" applyProtection="1">
      <alignment horizontal="center" vertical="top"/>
    </xf>
    <xf numFmtId="2" fontId="12" fillId="0" borderId="3" xfId="0" applyNumberFormat="1" applyFont="1" applyFill="1" applyBorder="1" applyAlignment="1">
      <alignment horizontal="center" vertical="top"/>
    </xf>
    <xf numFmtId="0" fontId="2" fillId="0" borderId="3" xfId="0" applyFont="1" applyFill="1" applyBorder="1" applyAlignment="1">
      <alignment vertical="top" wrapText="1"/>
    </xf>
    <xf numFmtId="0" fontId="2" fillId="0" borderId="3" xfId="0" applyFont="1" applyFill="1" applyBorder="1" applyAlignment="1">
      <alignment horizontal="center"/>
    </xf>
    <xf numFmtId="4" fontId="2" fillId="0" borderId="3" xfId="0" applyNumberFormat="1" applyFont="1" applyFill="1" applyBorder="1" applyAlignment="1">
      <alignment horizontal="center"/>
    </xf>
    <xf numFmtId="2" fontId="2" fillId="0" borderId="3" xfId="0" applyNumberFormat="1" applyFont="1" applyFill="1" applyBorder="1" applyAlignment="1">
      <alignment horizontal="center" vertical="top"/>
    </xf>
    <xf numFmtId="0" fontId="2" fillId="0" borderId="3" xfId="0" applyNumberFormat="1" applyFont="1" applyFill="1" applyBorder="1" applyAlignment="1">
      <alignment vertical="top" wrapText="1"/>
    </xf>
    <xf numFmtId="2" fontId="4" fillId="0" borderId="3" xfId="0" applyNumberFormat="1" applyFont="1" applyFill="1" applyBorder="1" applyAlignment="1">
      <alignment horizontal="center" vertical="top"/>
    </xf>
    <xf numFmtId="0" fontId="2" fillId="0" borderId="3" xfId="0" applyFont="1" applyFill="1" applyBorder="1" applyAlignment="1">
      <alignment horizontal="center" wrapText="1"/>
    </xf>
    <xf numFmtId="4" fontId="2" fillId="0" borderId="3" xfId="0" applyNumberFormat="1" applyFont="1" applyFill="1" applyBorder="1" applyAlignment="1">
      <alignment horizontal="center" wrapText="1" readingOrder="1"/>
    </xf>
    <xf numFmtId="49" fontId="2" fillId="0" borderId="3" xfId="0" applyNumberFormat="1" applyFont="1" applyFill="1" applyBorder="1" applyAlignment="1">
      <alignment horizontal="center"/>
    </xf>
    <xf numFmtId="4" fontId="2" fillId="0" borderId="3" xfId="0" applyNumberFormat="1" applyFont="1" applyFill="1" applyBorder="1" applyAlignment="1">
      <alignment horizontal="center" readingOrder="1"/>
    </xf>
    <xf numFmtId="0" fontId="2" fillId="0" borderId="3" xfId="0" applyFont="1" applyFill="1" applyBorder="1" applyAlignment="1">
      <alignment horizontal="center" vertical="top"/>
    </xf>
    <xf numFmtId="0" fontId="2" fillId="0" borderId="3" xfId="0" applyFont="1" applyFill="1" applyBorder="1" applyAlignment="1">
      <alignment horizontal="center" readingOrder="1"/>
    </xf>
    <xf numFmtId="4" fontId="2" fillId="0" borderId="3" xfId="8" applyNumberFormat="1" applyFont="1" applyFill="1" applyBorder="1" applyAlignment="1">
      <alignment horizontal="center" readingOrder="1"/>
    </xf>
    <xf numFmtId="0" fontId="12" fillId="0" borderId="3" xfId="0" applyFont="1" applyFill="1" applyBorder="1" applyAlignment="1">
      <alignment horizontal="center" vertical="top"/>
    </xf>
    <xf numFmtId="4" fontId="1" fillId="0" borderId="2" xfId="0" applyNumberFormat="1" applyFont="1" applyFill="1" applyBorder="1" applyAlignment="1">
      <alignment horizontal="center"/>
    </xf>
    <xf numFmtId="0" fontId="1" fillId="0" borderId="2" xfId="0" applyFont="1" applyFill="1" applyBorder="1" applyAlignment="1">
      <alignment horizontal="center"/>
    </xf>
    <xf numFmtId="4" fontId="1" fillId="0" borderId="2" xfId="0" applyNumberFormat="1" applyFont="1" applyFill="1" applyBorder="1" applyAlignment="1">
      <alignment horizontal="center" wrapText="1"/>
    </xf>
    <xf numFmtId="0" fontId="2" fillId="0" borderId="0" xfId="0" applyFont="1" applyFill="1" applyBorder="1" applyAlignment="1">
      <alignment horizontal="center" readingOrder="1"/>
    </xf>
    <xf numFmtId="0" fontId="2" fillId="0" borderId="0" xfId="0" applyFont="1" applyFill="1" applyBorder="1" applyAlignment="1">
      <alignment horizontal="center" wrapText="1" readingOrder="1"/>
    </xf>
    <xf numFmtId="4" fontId="2" fillId="0" borderId="0" xfId="0" applyNumberFormat="1" applyFont="1" applyFill="1" applyBorder="1" applyAlignment="1">
      <alignment horizontal="center" wrapText="1" readingOrder="1"/>
    </xf>
    <xf numFmtId="0" fontId="15" fillId="0" borderId="0" xfId="0" applyFont="1" applyFill="1" applyBorder="1"/>
    <xf numFmtId="4" fontId="2" fillId="0" borderId="0" xfId="0" applyNumberFormat="1" applyFont="1" applyFill="1" applyBorder="1"/>
    <xf numFmtId="2" fontId="2" fillId="0" borderId="3" xfId="0" applyNumberFormat="1" applyFont="1" applyFill="1" applyBorder="1" applyAlignment="1">
      <alignment horizontal="center" vertical="top" readingOrder="1"/>
    </xf>
    <xf numFmtId="0" fontId="12" fillId="0" borderId="3" xfId="0" applyFont="1" applyFill="1" applyBorder="1"/>
    <xf numFmtId="0" fontId="2" fillId="0" borderId="3" xfId="0" applyNumberFormat="1" applyFont="1" applyFill="1" applyBorder="1" applyAlignment="1">
      <alignment horizontal="center" vertical="top" wrapText="1"/>
    </xf>
    <xf numFmtId="0" fontId="2" fillId="0" borderId="0" xfId="0" applyFont="1" applyFill="1" applyAlignment="1">
      <alignment horizontal="center" wrapText="1"/>
    </xf>
    <xf numFmtId="0" fontId="2" fillId="0" borderId="0" xfId="0" applyFont="1" applyFill="1" applyAlignment="1" applyProtection="1">
      <alignment horizontal="center"/>
    </xf>
    <xf numFmtId="4" fontId="2" fillId="0" borderId="0" xfId="0" applyNumberFormat="1" applyFont="1" applyFill="1" applyAlignment="1" applyProtection="1">
      <alignment horizontal="center"/>
    </xf>
    <xf numFmtId="4" fontId="12" fillId="0" borderId="0" xfId="0" applyNumberFormat="1" applyFont="1" applyFill="1" applyAlignment="1" applyProtection="1">
      <alignment horizontal="center"/>
    </xf>
    <xf numFmtId="0" fontId="2" fillId="0" borderId="0" xfId="0" applyFont="1" applyFill="1" applyBorder="1" applyAlignment="1">
      <alignment horizontal="center" wrapText="1"/>
    </xf>
    <xf numFmtId="0" fontId="12" fillId="0" borderId="3" xfId="0" applyFont="1" applyBorder="1" applyAlignment="1">
      <alignment readingOrder="1"/>
    </xf>
    <xf numFmtId="4" fontId="12" fillId="0" borderId="3" xfId="0" applyNumberFormat="1" applyFont="1" applyFill="1" applyBorder="1" applyAlignment="1">
      <alignment horizontal="right" vertical="center"/>
    </xf>
    <xf numFmtId="4" fontId="12" fillId="0" borderId="3" xfId="8" applyNumberFormat="1" applyFont="1" applyFill="1" applyBorder="1" applyAlignment="1">
      <alignment horizontal="center" vertical="center"/>
    </xf>
    <xf numFmtId="4" fontId="15" fillId="0" borderId="0" xfId="0" applyNumberFormat="1" applyFont="1" applyFill="1" applyBorder="1" applyAlignment="1">
      <alignment horizontal="center"/>
    </xf>
    <xf numFmtId="4" fontId="20" fillId="0" borderId="3" xfId="0" applyNumberFormat="1" applyFont="1" applyFill="1" applyBorder="1" applyAlignment="1">
      <alignment horizontal="center"/>
    </xf>
    <xf numFmtId="4" fontId="15" fillId="0" borderId="3" xfId="0" applyNumberFormat="1" applyFont="1" applyFill="1" applyBorder="1"/>
    <xf numFmtId="0" fontId="0" fillId="0" borderId="0" xfId="0" applyAlignment="1">
      <alignment horizontal="center"/>
    </xf>
    <xf numFmtId="2" fontId="0" fillId="0" borderId="0" xfId="0" applyNumberFormat="1"/>
    <xf numFmtId="2" fontId="20" fillId="0" borderId="3" xfId="0" applyNumberFormat="1" applyFont="1" applyBorder="1" applyAlignment="1">
      <alignment horizontal="center"/>
    </xf>
    <xf numFmtId="0" fontId="18" fillId="0" borderId="0" xfId="0" applyFont="1" applyFill="1" applyAlignment="1">
      <alignment vertical="center" textRotation="255"/>
    </xf>
    <xf numFmtId="0" fontId="19" fillId="0" borderId="0" xfId="0" applyFont="1" applyFill="1" applyAlignment="1">
      <alignment vertical="center" textRotation="255"/>
    </xf>
    <xf numFmtId="4" fontId="2" fillId="0" borderId="3" xfId="0" applyNumberFormat="1" applyFont="1" applyFill="1" applyBorder="1" applyAlignment="1" applyProtection="1">
      <alignment horizontal="center" readingOrder="1"/>
      <protection locked="0"/>
    </xf>
    <xf numFmtId="4" fontId="2" fillId="0" borderId="3" xfId="0" applyNumberFormat="1" applyFont="1" applyFill="1" applyBorder="1" applyAlignment="1">
      <alignment horizontal="center" vertical="center"/>
    </xf>
    <xf numFmtId="4" fontId="12" fillId="0" borderId="0" xfId="9" applyNumberFormat="1" applyFont="1" applyFill="1" applyAlignment="1">
      <alignment readingOrder="1"/>
    </xf>
    <xf numFmtId="0" fontId="12" fillId="0" borderId="0" xfId="0" applyFont="1" applyFill="1" applyAlignment="1"/>
    <xf numFmtId="4" fontId="12" fillId="0" borderId="0" xfId="9" applyNumberFormat="1" applyFont="1" applyFill="1" applyBorder="1" applyAlignment="1">
      <alignment horizontal="center" readingOrder="1"/>
    </xf>
    <xf numFmtId="0" fontId="12" fillId="0" borderId="0" xfId="0" applyFont="1" applyFill="1" applyBorder="1" applyAlignment="1">
      <alignment vertical="top" wrapText="1"/>
    </xf>
    <xf numFmtId="49" fontId="12" fillId="0" borderId="0" xfId="0" applyNumberFormat="1" applyFont="1" applyFill="1" applyBorder="1" applyAlignment="1">
      <alignment horizontal="center" vertical="center"/>
    </xf>
    <xf numFmtId="4" fontId="12" fillId="0" borderId="0" xfId="9" applyNumberFormat="1" applyFont="1" applyFill="1" applyAlignment="1">
      <alignment horizontal="center" vertical="center"/>
    </xf>
    <xf numFmtId="0" fontId="2" fillId="0" borderId="0" xfId="0" applyFont="1" applyFill="1" applyAlignment="1">
      <alignment wrapText="1"/>
    </xf>
    <xf numFmtId="4" fontId="2" fillId="0" borderId="0" xfId="0" applyNumberFormat="1" applyFont="1" applyFill="1" applyAlignment="1"/>
    <xf numFmtId="4" fontId="2" fillId="0" borderId="0" xfId="0" applyNumberFormat="1" applyFont="1" applyFill="1" applyAlignment="1">
      <alignment horizontal="right"/>
    </xf>
    <xf numFmtId="4" fontId="2" fillId="0" borderId="0" xfId="0" applyNumberFormat="1" applyFont="1" applyFill="1" applyAlignment="1">
      <alignment horizontal="right" vertical="justify"/>
    </xf>
    <xf numFmtId="4" fontId="16" fillId="2" borderId="0" xfId="0" applyNumberFormat="1" applyFont="1" applyFill="1" applyAlignment="1">
      <alignment horizontal="center" wrapText="1" readingOrder="1"/>
    </xf>
    <xf numFmtId="49" fontId="2" fillId="0" borderId="0" xfId="0" applyNumberFormat="1" applyFont="1" applyFill="1" applyAlignment="1">
      <alignment horizontal="left" vertical="top"/>
    </xf>
    <xf numFmtId="49" fontId="12" fillId="0" borderId="0" xfId="0" applyNumberFormat="1" applyFont="1" applyFill="1" applyAlignment="1">
      <alignment horizontal="left" vertical="top"/>
    </xf>
    <xf numFmtId="0" fontId="12" fillId="0" borderId="0" xfId="0" applyFont="1" applyBorder="1" applyAlignment="1">
      <alignment readingOrder="1"/>
    </xf>
    <xf numFmtId="4" fontId="2" fillId="0" borderId="0" xfId="0" applyNumberFormat="1" applyFont="1" applyFill="1" applyBorder="1" applyAlignment="1">
      <alignment horizontal="center" vertical="center"/>
    </xf>
    <xf numFmtId="4" fontId="12" fillId="0" borderId="0" xfId="0" applyNumberFormat="1" applyFont="1" applyFill="1" applyBorder="1" applyAlignment="1">
      <alignment horizontal="right" vertical="center"/>
    </xf>
    <xf numFmtId="4" fontId="12" fillId="0" borderId="0" xfId="8" applyNumberFormat="1" applyFont="1" applyFill="1" applyBorder="1" applyAlignment="1">
      <alignment horizontal="center" vertical="center"/>
    </xf>
    <xf numFmtId="0" fontId="1" fillId="0" borderId="2" xfId="0" applyFont="1" applyFill="1" applyBorder="1" applyAlignment="1">
      <alignment horizontal="left"/>
    </xf>
    <xf numFmtId="4" fontId="1" fillId="0" borderId="2" xfId="0" applyNumberFormat="1" applyFont="1" applyFill="1" applyBorder="1" applyAlignment="1">
      <alignment horizontal="center"/>
    </xf>
    <xf numFmtId="0" fontId="1" fillId="0" borderId="2" xfId="0" applyFont="1" applyFill="1" applyBorder="1" applyAlignment="1">
      <alignment horizontal="left" vertical="top" wrapText="1"/>
    </xf>
    <xf numFmtId="4" fontId="1" fillId="0" borderId="2" xfId="0" applyNumberFormat="1" applyFont="1" applyFill="1" applyBorder="1" applyAlignment="1">
      <alignment horizontal="center" vertical="distributed" wrapText="1"/>
    </xf>
    <xf numFmtId="0" fontId="1" fillId="0" borderId="2" xfId="0" applyFont="1" applyFill="1" applyBorder="1" applyAlignment="1">
      <alignment horizontal="center"/>
    </xf>
    <xf numFmtId="4" fontId="1" fillId="0" borderId="2" xfId="0" applyNumberFormat="1" applyFont="1" applyFill="1" applyBorder="1" applyAlignment="1">
      <alignment horizontal="center" wrapText="1"/>
    </xf>
  </cellXfs>
  <cellStyles count="10">
    <cellStyle name="Normal 2" xfId="1"/>
    <cellStyle name="Normal 2 2" xfId="2"/>
    <cellStyle name="Normal 2 2 2" xfId="3"/>
    <cellStyle name="Normalno" xfId="0" builtinId="0"/>
    <cellStyle name="Normalno 2" xfId="4"/>
    <cellStyle name="Normalno 2 2" xfId="5"/>
    <cellStyle name="Obično 2" xfId="6"/>
    <cellStyle name="Style 1" xfId="7"/>
    <cellStyle name="Zarez 2" xfId="8"/>
    <cellStyle name="Zarez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van\c\WINDOWS\TEMP\slakovci-vatrogasni%20do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ATMONT/VIII%20OKONCANA%20BOGDANOVC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y%20Documents/My%20Documents/Ivo%20Turkalj/ELEKTROINSTALACIJE2000/UZORAK_ZA%20_SITUACIJU.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INDOWS/TEMP/slakovci-vatrogasni%20do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6"/>
      <sheetName val="Module5"/>
      <sheetName val="Module4"/>
      <sheetName val="Module3"/>
      <sheetName val="Module1"/>
      <sheetName val="Nap"/>
      <sheetName val="Osn-Pod"/>
      <sheetName val="Dokaz"/>
      <sheetName val="Trosk"/>
      <sheetName val="Korice"/>
      <sheetName val="Sadrzaj"/>
      <sheetName val="Naslovi"/>
    </sheetNames>
    <sheetDataSet>
      <sheetData sheetId="0" refreshError="1"/>
      <sheetData sheetId="1" refreshError="1"/>
      <sheetData sheetId="2" refreshError="1"/>
      <sheetData sheetId="3" refreshError="1"/>
      <sheetData sheetId="4" refreshError="1"/>
      <sheetData sheetId="5" refreshError="1"/>
      <sheetData sheetId="6" refreshError="1">
        <row r="5">
          <cell r="E5" t="str">
            <v>(K\[SLAKOVCI-)</v>
          </cell>
          <cell r="G5" t="str">
            <v>SLAKOVCI</v>
          </cell>
        </row>
        <row r="7">
          <cell r="C7" t="str">
            <v>VATROGASNI DOM - SLAKOVCI</v>
          </cell>
          <cell r="G7" t="str">
            <v>SLAKOVCI</v>
          </cell>
        </row>
        <row r="9">
          <cell r="G9">
            <v>36396</v>
          </cell>
        </row>
        <row r="12">
          <cell r="C12" t="str">
            <v>»TORANJ« d.o.o; 32 100  Vinkovci, J Dalmatinca 5</v>
          </cell>
        </row>
        <row r="16">
          <cell r="C16" t="str">
            <v/>
          </cell>
        </row>
        <row r="19">
          <cell r="A19" t="str">
            <v>C®</v>
          </cell>
        </row>
      </sheetData>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p"/>
      <sheetName val="Osn-Pod"/>
      <sheetName val="Kuce"/>
      <sheetName val="Evid"/>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p"/>
      <sheetName val="Podaci"/>
      <sheetName val="Baza"/>
      <sheetName val="Kuce"/>
      <sheetName val="Pr-Sit"/>
      <sheetName val="Situacija"/>
      <sheetName val="Evid"/>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6"/>
      <sheetName val="Module5"/>
      <sheetName val="Module4"/>
      <sheetName val="Module3"/>
      <sheetName val="Module1"/>
      <sheetName val="Nap"/>
      <sheetName val="Osn-Pod"/>
      <sheetName val="Dokaz"/>
      <sheetName val="Trosk"/>
      <sheetName val="Korice"/>
      <sheetName val="Sadrzaj"/>
      <sheetName val="Naslov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7"/>
  <sheetViews>
    <sheetView tabSelected="1" view="pageBreakPreview" zoomScaleNormal="100" zoomScaleSheetLayoutView="100" workbookViewId="0">
      <selection activeCell="E25" sqref="E25"/>
    </sheetView>
  </sheetViews>
  <sheetFormatPr defaultColWidth="6.42578125" defaultRowHeight="14.25"/>
  <cols>
    <col min="1" max="1" width="6.42578125" style="68" customWidth="1"/>
    <col min="2" max="2" width="47.85546875" style="69" customWidth="1"/>
    <col min="3" max="3" width="7.85546875" style="70" customWidth="1"/>
    <col min="4" max="4" width="11.28515625" style="71" bestFit="1" customWidth="1"/>
    <col min="5" max="5" width="9.7109375" style="71" customWidth="1"/>
    <col min="6" max="6" width="10.28515625" style="71" customWidth="1"/>
    <col min="7" max="9" width="9.140625" style="54" hidden="1" customWidth="1"/>
    <col min="10" max="10" width="51.140625" style="54" hidden="1" customWidth="1"/>
    <col min="11" max="17" width="9.140625" style="54" hidden="1" customWidth="1"/>
    <col min="18" max="255" width="9.140625" style="54" customWidth="1"/>
    <col min="256" max="16384" width="6.42578125" style="54"/>
  </cols>
  <sheetData>
    <row r="1" spans="1:7">
      <c r="A1" s="108"/>
      <c r="B1" s="109"/>
    </row>
    <row r="2" spans="1:7" s="36" customFormat="1" ht="15.75">
      <c r="A2" s="80"/>
      <c r="B2" s="81" t="s">
        <v>156</v>
      </c>
      <c r="C2" s="33"/>
      <c r="D2" s="34"/>
      <c r="E2" s="34"/>
      <c r="F2" s="34"/>
      <c r="G2" s="35"/>
    </row>
    <row r="3" spans="1:7" s="36" customFormat="1" ht="15.75">
      <c r="A3" s="80"/>
      <c r="B3" s="81"/>
      <c r="C3" s="33"/>
      <c r="D3" s="34"/>
      <c r="E3" s="37"/>
      <c r="F3" s="84"/>
      <c r="G3" s="35"/>
    </row>
    <row r="4" spans="1:7" s="36" customFormat="1" ht="15.75">
      <c r="A4" s="80"/>
      <c r="B4" s="81" t="s">
        <v>0</v>
      </c>
      <c r="C4" s="33"/>
      <c r="D4" s="34"/>
      <c r="E4" s="37"/>
      <c r="F4" s="84"/>
      <c r="G4" s="35"/>
    </row>
    <row r="5" spans="1:7" s="36" customFormat="1" ht="15.75">
      <c r="A5" s="80"/>
      <c r="B5" s="81" t="s">
        <v>1</v>
      </c>
      <c r="C5" s="33"/>
      <c r="D5" s="34"/>
      <c r="E5" s="34"/>
      <c r="F5" s="84"/>
      <c r="G5" s="35"/>
    </row>
    <row r="6" spans="1:7" s="36" customFormat="1" ht="15.75">
      <c r="A6" s="31"/>
      <c r="B6" s="32"/>
      <c r="C6" s="33"/>
      <c r="D6" s="34"/>
      <c r="E6" s="34"/>
      <c r="F6" s="84"/>
      <c r="G6" s="35"/>
    </row>
    <row r="7" spans="1:7" s="36" customFormat="1" ht="15.75">
      <c r="A7" s="31"/>
      <c r="B7" s="32"/>
      <c r="C7" s="34"/>
      <c r="D7" s="34"/>
      <c r="E7" s="34"/>
      <c r="F7" s="84"/>
      <c r="G7" s="35"/>
    </row>
    <row r="8" spans="1:7" s="36" customFormat="1" ht="15.75">
      <c r="A8" s="99" t="s">
        <v>2</v>
      </c>
      <c r="B8" s="100" t="s">
        <v>3</v>
      </c>
      <c r="C8" s="101"/>
      <c r="D8" s="176"/>
      <c r="E8" s="176"/>
      <c r="F8" s="176"/>
      <c r="G8" s="35"/>
    </row>
    <row r="9" spans="1:7" s="36" customFormat="1" ht="15.75">
      <c r="A9" s="38"/>
      <c r="B9" s="32"/>
      <c r="C9" s="34"/>
      <c r="D9" s="34"/>
      <c r="E9" s="34"/>
      <c r="F9" s="84"/>
      <c r="G9" s="35"/>
    </row>
    <row r="10" spans="1:7" s="36" customFormat="1" ht="15.75">
      <c r="A10" s="99" t="s">
        <v>4</v>
      </c>
      <c r="B10" s="100" t="s">
        <v>5</v>
      </c>
      <c r="C10" s="127"/>
      <c r="D10" s="174"/>
      <c r="E10" s="174"/>
      <c r="F10" s="174"/>
      <c r="G10" s="35"/>
    </row>
    <row r="11" spans="1:7" s="36" customFormat="1" ht="15.75">
      <c r="A11" s="38"/>
      <c r="B11" s="32"/>
      <c r="C11" s="34"/>
      <c r="D11" s="34"/>
      <c r="E11" s="34"/>
      <c r="F11" s="84"/>
      <c r="G11" s="35"/>
    </row>
    <row r="12" spans="1:7" s="36" customFormat="1" ht="15.75">
      <c r="A12" s="99" t="s">
        <v>6</v>
      </c>
      <c r="B12" s="100" t="s">
        <v>7</v>
      </c>
      <c r="C12" s="128"/>
      <c r="D12" s="174"/>
      <c r="E12" s="177"/>
      <c r="F12" s="177"/>
      <c r="G12" s="35"/>
    </row>
    <row r="13" spans="1:7" s="36" customFormat="1" ht="15.75">
      <c r="A13" s="39"/>
      <c r="B13" s="40"/>
      <c r="C13" s="41"/>
      <c r="D13" s="41"/>
      <c r="E13" s="41"/>
      <c r="F13" s="84"/>
      <c r="G13" s="35"/>
    </row>
    <row r="14" spans="1:7" s="36" customFormat="1" ht="15.75">
      <c r="A14" s="99" t="s">
        <v>8</v>
      </c>
      <c r="B14" s="175" t="s">
        <v>9</v>
      </c>
      <c r="C14" s="175"/>
      <c r="D14" s="174"/>
      <c r="E14" s="174"/>
      <c r="F14" s="174"/>
      <c r="G14" s="35"/>
    </row>
    <row r="15" spans="1:7" s="36" customFormat="1" ht="15.75">
      <c r="A15" s="38"/>
      <c r="B15" s="32"/>
      <c r="C15" s="34"/>
      <c r="D15" s="34"/>
      <c r="E15" s="34"/>
      <c r="F15" s="84"/>
      <c r="G15" s="35"/>
    </row>
    <row r="16" spans="1:7" s="43" customFormat="1" ht="15.75">
      <c r="A16" s="99" t="s">
        <v>10</v>
      </c>
      <c r="B16" s="100" t="s">
        <v>11</v>
      </c>
      <c r="C16" s="129"/>
      <c r="D16" s="178"/>
      <c r="E16" s="178"/>
      <c r="F16" s="178"/>
      <c r="G16" s="42"/>
    </row>
    <row r="17" spans="1:7" s="36" customFormat="1" ht="15.75">
      <c r="A17" s="82"/>
      <c r="B17" s="81"/>
      <c r="C17" s="83"/>
      <c r="D17" s="83"/>
      <c r="E17" s="83"/>
      <c r="F17" s="85"/>
      <c r="G17" s="35"/>
    </row>
    <row r="18" spans="1:7" s="36" customFormat="1" ht="15.75">
      <c r="A18" s="173" t="s">
        <v>12</v>
      </c>
      <c r="B18" s="173"/>
      <c r="C18" s="173"/>
      <c r="D18" s="174"/>
      <c r="E18" s="174"/>
      <c r="F18" s="174"/>
      <c r="G18" s="35"/>
    </row>
    <row r="19" spans="1:7" s="49" customFormat="1" ht="20.25">
      <c r="A19" s="44"/>
      <c r="B19" s="45"/>
      <c r="C19" s="46"/>
      <c r="D19" s="47"/>
      <c r="E19" s="47"/>
      <c r="F19" s="86"/>
      <c r="G19" s="48"/>
    </row>
    <row r="20" spans="1:7" s="53" customFormat="1" ht="15.75">
      <c r="A20" s="103"/>
      <c r="B20" s="2" t="s">
        <v>13</v>
      </c>
      <c r="C20" s="50"/>
      <c r="D20" s="51"/>
      <c r="E20" s="51"/>
      <c r="F20" s="104"/>
      <c r="G20" s="52"/>
    </row>
    <row r="21" spans="1:7" s="49" customFormat="1" ht="20.25">
      <c r="A21" s="44"/>
      <c r="B21" s="45"/>
      <c r="C21" s="46"/>
      <c r="D21" s="47"/>
      <c r="E21" s="47"/>
      <c r="F21" s="86"/>
      <c r="G21" s="48"/>
    </row>
    <row r="22" spans="1:7" ht="25.5">
      <c r="A22" s="23" t="s">
        <v>14</v>
      </c>
      <c r="B22" s="6" t="s">
        <v>15</v>
      </c>
      <c r="C22" s="24" t="s">
        <v>16</v>
      </c>
      <c r="D22" s="25" t="s">
        <v>17</v>
      </c>
      <c r="E22" s="25" t="s">
        <v>18</v>
      </c>
      <c r="F22" s="87" t="s">
        <v>19</v>
      </c>
    </row>
    <row r="23" spans="1:7">
      <c r="A23" s="26"/>
      <c r="B23" s="7"/>
      <c r="C23" s="27"/>
      <c r="D23" s="28"/>
      <c r="E23" s="28"/>
      <c r="F23" s="88"/>
    </row>
    <row r="24" spans="1:7" s="49" customFormat="1" ht="114.75">
      <c r="A24" s="29" t="s">
        <v>20</v>
      </c>
      <c r="B24" s="30" t="s">
        <v>157</v>
      </c>
      <c r="C24" s="10"/>
      <c r="D24" s="3"/>
      <c r="E24" s="89"/>
      <c r="F24" s="89"/>
    </row>
    <row r="25" spans="1:7" s="49" customFormat="1" ht="19.5" customHeight="1">
      <c r="A25" s="116"/>
      <c r="B25" s="113" t="s">
        <v>21</v>
      </c>
      <c r="C25" s="114" t="s">
        <v>22</v>
      </c>
      <c r="D25" s="151">
        <v>540.53</v>
      </c>
      <c r="E25" s="115"/>
      <c r="F25" s="115"/>
    </row>
    <row r="26" spans="1:7" s="49" customFormat="1" ht="12.75">
      <c r="A26" s="55"/>
      <c r="B26" s="56"/>
      <c r="C26" s="57"/>
      <c r="D26" s="37"/>
      <c r="E26" s="37"/>
      <c r="F26" s="37"/>
    </row>
    <row r="27" spans="1:7" s="62" customFormat="1" ht="159.75" customHeight="1">
      <c r="A27" s="9" t="s">
        <v>23</v>
      </c>
      <c r="B27" s="8" t="s">
        <v>24</v>
      </c>
      <c r="C27" s="10"/>
      <c r="D27" s="11"/>
      <c r="E27" s="1"/>
      <c r="F27" s="90"/>
      <c r="G27" s="61"/>
    </row>
    <row r="28" spans="1:7" s="62" customFormat="1" ht="12.75">
      <c r="A28" s="135"/>
      <c r="B28" s="113" t="s">
        <v>25</v>
      </c>
      <c r="C28" s="114" t="s">
        <v>26</v>
      </c>
      <c r="D28" s="122">
        <v>540.53</v>
      </c>
      <c r="E28" s="115"/>
      <c r="F28" s="115"/>
      <c r="G28" s="61"/>
    </row>
    <row r="29" spans="1:7" s="49" customFormat="1" ht="12.75">
      <c r="A29" s="55"/>
      <c r="B29" s="56"/>
      <c r="C29" s="57"/>
      <c r="D29" s="37"/>
      <c r="E29" s="37"/>
      <c r="F29" s="37"/>
    </row>
    <row r="30" spans="1:7" s="49" customFormat="1" ht="32.25" customHeight="1">
      <c r="A30" s="13" t="s">
        <v>27</v>
      </c>
      <c r="B30" s="8" t="s">
        <v>28</v>
      </c>
      <c r="C30" s="10"/>
      <c r="D30" s="11"/>
      <c r="E30" s="1"/>
      <c r="F30" s="90"/>
      <c r="G30" s="48"/>
    </row>
    <row r="31" spans="1:7" s="49" customFormat="1" ht="84" customHeight="1">
      <c r="A31" s="13"/>
      <c r="B31" s="8" t="s">
        <v>29</v>
      </c>
      <c r="C31" s="10"/>
      <c r="D31" s="11"/>
      <c r="E31" s="1"/>
      <c r="F31" s="90"/>
      <c r="G31" s="48"/>
    </row>
    <row r="32" spans="1:7" s="49" customFormat="1" ht="12.75">
      <c r="A32" s="116"/>
      <c r="B32" s="117" t="s">
        <v>30</v>
      </c>
      <c r="C32" s="121" t="s">
        <v>26</v>
      </c>
      <c r="D32" s="122">
        <v>540.53</v>
      </c>
      <c r="E32" s="115"/>
      <c r="F32" s="115"/>
      <c r="G32" s="48"/>
    </row>
    <row r="33" spans="1:7" s="49" customFormat="1" ht="12.75">
      <c r="A33" s="55"/>
      <c r="B33" s="56"/>
      <c r="C33" s="57"/>
      <c r="D33" s="37"/>
      <c r="E33" s="37"/>
      <c r="F33" s="37"/>
    </row>
    <row r="34" spans="1:7" s="65" customFormat="1" ht="115.5" customHeight="1">
      <c r="A34" s="13" t="s">
        <v>31</v>
      </c>
      <c r="B34" s="15" t="s">
        <v>94</v>
      </c>
      <c r="C34" s="138"/>
      <c r="D34" s="16"/>
      <c r="E34" s="91"/>
      <c r="F34" s="90"/>
      <c r="G34" s="66"/>
    </row>
    <row r="35" spans="1:7" s="65" customFormat="1">
      <c r="A35" s="118"/>
      <c r="B35" s="113" t="s">
        <v>32</v>
      </c>
      <c r="C35" s="119" t="s">
        <v>33</v>
      </c>
      <c r="D35" s="120">
        <f>(2*1.5*0.3)*24*1.2</f>
        <v>25.919999999999998</v>
      </c>
      <c r="E35" s="115"/>
      <c r="F35" s="115"/>
      <c r="G35" s="66"/>
    </row>
    <row r="36" spans="1:7" s="49" customFormat="1" ht="12.75">
      <c r="A36" s="55"/>
      <c r="B36" s="56"/>
      <c r="C36" s="57"/>
      <c r="D36" s="37"/>
      <c r="E36" s="37"/>
      <c r="F36" s="37"/>
    </row>
    <row r="37" spans="1:7" s="49" customFormat="1" ht="63.75">
      <c r="A37" s="13" t="s">
        <v>34</v>
      </c>
      <c r="B37" s="14" t="s">
        <v>35</v>
      </c>
      <c r="C37" s="4"/>
      <c r="D37" s="4"/>
      <c r="E37" s="134"/>
      <c r="F37" s="134"/>
    </row>
    <row r="38" spans="1:7" s="49" customFormat="1" ht="27">
      <c r="A38" s="116"/>
      <c r="B38" s="113" t="s">
        <v>36</v>
      </c>
      <c r="C38" s="114" t="s">
        <v>37</v>
      </c>
      <c r="D38" s="115">
        <f>(16.99+37.01+31.38)*1.2+(50.87+49.85+47.51)*1.2+(21.78+75.13+51.24+46.11)*1.5+(53.32+59.34)*1.6</f>
        <v>751.97799999999995</v>
      </c>
      <c r="E38" s="115"/>
      <c r="F38" s="115"/>
    </row>
    <row r="39" spans="1:7" s="49" customFormat="1" ht="12.75">
      <c r="A39" s="55"/>
      <c r="B39" s="56"/>
      <c r="C39" s="57"/>
      <c r="D39" s="37"/>
      <c r="E39" s="37"/>
      <c r="F39" s="37"/>
    </row>
    <row r="40" spans="1:7" s="49" customFormat="1" ht="70.5" customHeight="1">
      <c r="A40" s="29" t="s">
        <v>38</v>
      </c>
      <c r="B40" s="30" t="s">
        <v>136</v>
      </c>
      <c r="C40" s="3"/>
      <c r="D40" s="3"/>
      <c r="E40" s="89"/>
      <c r="F40" s="89"/>
    </row>
    <row r="41" spans="1:7" s="49" customFormat="1" ht="12.75">
      <c r="A41" s="116"/>
      <c r="B41" s="117" t="s">
        <v>137</v>
      </c>
      <c r="C41" s="114" t="s">
        <v>26</v>
      </c>
      <c r="D41" s="115">
        <v>430</v>
      </c>
      <c r="E41" s="115"/>
      <c r="F41" s="115"/>
    </row>
    <row r="42" spans="1:7" s="49" customFormat="1" ht="12.75">
      <c r="A42" s="13"/>
      <c r="B42" s="14"/>
      <c r="C42" s="4"/>
      <c r="D42" s="5"/>
      <c r="E42" s="5"/>
      <c r="F42" s="5"/>
    </row>
    <row r="43" spans="1:7" s="49" customFormat="1" ht="65.25">
      <c r="A43" s="13" t="s">
        <v>81</v>
      </c>
      <c r="B43" s="14" t="s">
        <v>82</v>
      </c>
      <c r="C43" s="4"/>
      <c r="D43" s="5"/>
      <c r="E43" s="5"/>
      <c r="F43" s="5"/>
    </row>
    <row r="44" spans="1:7" s="49" customFormat="1" ht="25.5">
      <c r="A44" s="116"/>
      <c r="B44" s="117" t="s">
        <v>83</v>
      </c>
      <c r="C44" s="114" t="s">
        <v>78</v>
      </c>
      <c r="D44" s="115">
        <v>1</v>
      </c>
      <c r="E44" s="115"/>
      <c r="F44" s="115"/>
    </row>
    <row r="45" spans="1:7" s="49" customFormat="1" ht="12.75">
      <c r="A45" s="13"/>
      <c r="B45" s="14"/>
      <c r="C45" s="4"/>
      <c r="D45" s="5"/>
      <c r="E45" s="5"/>
      <c r="F45" s="5"/>
    </row>
    <row r="46" spans="1:7" s="49" customFormat="1" ht="89.25">
      <c r="A46" s="13" t="s">
        <v>138</v>
      </c>
      <c r="B46" s="14" t="s">
        <v>84</v>
      </c>
      <c r="C46" s="4"/>
      <c r="D46" s="5"/>
      <c r="E46" s="5"/>
      <c r="F46" s="5"/>
    </row>
    <row r="47" spans="1:7" s="49" customFormat="1" ht="12.75">
      <c r="A47" s="116"/>
      <c r="B47" s="117" t="s">
        <v>85</v>
      </c>
      <c r="C47" s="114" t="s">
        <v>78</v>
      </c>
      <c r="D47" s="115">
        <v>1</v>
      </c>
      <c r="E47" s="115"/>
      <c r="F47" s="115"/>
    </row>
    <row r="49" spans="1:20" s="49" customFormat="1" ht="21.75" customHeight="1">
      <c r="A49" s="18"/>
      <c r="B49" s="2" t="s">
        <v>39</v>
      </c>
      <c r="C49" s="50"/>
      <c r="D49" s="63"/>
      <c r="E49" s="51"/>
      <c r="F49" s="92"/>
      <c r="G49" s="54"/>
      <c r="H49" s="54"/>
      <c r="I49" s="54"/>
      <c r="J49" s="54"/>
      <c r="K49" s="54"/>
      <c r="L49" s="54"/>
      <c r="M49" s="54"/>
      <c r="N49" s="54"/>
      <c r="O49" s="54"/>
      <c r="P49" s="54"/>
      <c r="Q49" s="54"/>
      <c r="R49" s="54"/>
      <c r="S49" s="54"/>
    </row>
    <row r="50" spans="1:20" s="49" customFormat="1" ht="12" customHeight="1">
      <c r="A50" s="18"/>
      <c r="B50" s="2"/>
      <c r="C50" s="50"/>
      <c r="D50" s="63"/>
      <c r="E50" s="51"/>
      <c r="F50" s="92"/>
      <c r="G50" s="54"/>
      <c r="H50" s="54"/>
      <c r="I50" s="54"/>
      <c r="J50" s="54"/>
      <c r="K50" s="54"/>
      <c r="L50" s="54"/>
      <c r="M50" s="54"/>
      <c r="N50" s="54"/>
      <c r="O50" s="54"/>
      <c r="P50" s="54"/>
      <c r="Q50" s="54"/>
      <c r="R50" s="54"/>
      <c r="S50" s="54"/>
      <c r="T50" s="152"/>
    </row>
    <row r="51" spans="1:20" s="49" customFormat="1" ht="51">
      <c r="A51" s="22"/>
      <c r="B51" s="15" t="s">
        <v>121</v>
      </c>
      <c r="C51" s="50"/>
      <c r="D51" s="63"/>
      <c r="E51" s="51"/>
      <c r="F51" s="92"/>
      <c r="T51" s="152"/>
    </row>
    <row r="52" spans="1:20" s="49" customFormat="1" ht="216.75">
      <c r="A52" s="29" t="s">
        <v>40</v>
      </c>
      <c r="B52" s="30" t="s">
        <v>120</v>
      </c>
      <c r="C52" s="10"/>
      <c r="D52" s="1"/>
      <c r="E52" s="1"/>
      <c r="F52" s="1"/>
      <c r="T52" s="152"/>
    </row>
    <row r="53" spans="1:20" s="49" customFormat="1">
      <c r="A53" s="55"/>
      <c r="B53" s="8" t="s">
        <v>41</v>
      </c>
      <c r="C53" s="10" t="s">
        <v>33</v>
      </c>
      <c r="D53" s="1">
        <f>0.8*Q54</f>
        <v>1151.3039999999999</v>
      </c>
      <c r="E53" s="1"/>
      <c r="F53" s="1"/>
      <c r="T53" s="152"/>
    </row>
    <row r="54" spans="1:20" s="49" customFormat="1" ht="14.25" customHeight="1">
      <c r="A54" s="112"/>
      <c r="B54" s="113" t="s">
        <v>42</v>
      </c>
      <c r="C54" s="114" t="s">
        <v>33</v>
      </c>
      <c r="D54" s="115">
        <f>0.2*Q54</f>
        <v>287.82599999999996</v>
      </c>
      <c r="E54" s="115"/>
      <c r="F54" s="115"/>
      <c r="Q54" s="49">
        <f>(959.42*1.5)</f>
        <v>1439.1299999999999</v>
      </c>
      <c r="T54" s="152"/>
    </row>
    <row r="55" spans="1:20" s="49" customFormat="1" ht="12.75">
      <c r="A55" s="55"/>
      <c r="B55" s="59"/>
      <c r="C55" s="57"/>
      <c r="D55" s="37"/>
      <c r="E55" s="37"/>
      <c r="F55" s="37"/>
      <c r="T55" s="152"/>
    </row>
    <row r="56" spans="1:20" s="49" customFormat="1" ht="38.25">
      <c r="A56" s="19" t="s">
        <v>43</v>
      </c>
      <c r="B56" s="15" t="s">
        <v>110</v>
      </c>
      <c r="C56" s="131"/>
      <c r="D56" s="132"/>
      <c r="E56" s="132"/>
      <c r="F56" s="93"/>
      <c r="T56" s="152"/>
    </row>
    <row r="57" spans="1:20" s="49" customFormat="1" ht="12.75" customHeight="1">
      <c r="A57" s="123"/>
      <c r="B57" s="113" t="s">
        <v>45</v>
      </c>
      <c r="C57" s="124" t="s">
        <v>37</v>
      </c>
      <c r="D57" s="122">
        <v>702.69</v>
      </c>
      <c r="E57" s="122"/>
      <c r="F57" s="125"/>
      <c r="T57" s="152"/>
    </row>
    <row r="58" spans="1:20" s="49" customFormat="1" ht="13.5" customHeight="1">
      <c r="A58" s="55"/>
      <c r="B58" s="59"/>
      <c r="C58" s="50"/>
      <c r="D58" s="63"/>
      <c r="E58" s="51"/>
      <c r="F58" s="94"/>
      <c r="T58" s="152"/>
    </row>
    <row r="59" spans="1:20" s="49" customFormat="1" ht="38.25">
      <c r="A59" s="19" t="s">
        <v>44</v>
      </c>
      <c r="B59" s="8" t="s">
        <v>75</v>
      </c>
      <c r="C59" s="17"/>
      <c r="D59" s="11"/>
      <c r="E59" s="11"/>
      <c r="F59" s="93"/>
      <c r="T59" s="152"/>
    </row>
    <row r="60" spans="1:20" s="49" customFormat="1" ht="63.75">
      <c r="A60" s="19"/>
      <c r="B60" s="8" t="s">
        <v>47</v>
      </c>
      <c r="C60" s="17"/>
      <c r="D60" s="11"/>
      <c r="E60" s="11"/>
      <c r="F60" s="93"/>
      <c r="T60" s="152"/>
    </row>
    <row r="61" spans="1:20" s="49" customFormat="1" ht="27">
      <c r="A61" s="19"/>
      <c r="B61" s="8" t="s">
        <v>48</v>
      </c>
      <c r="C61" s="17" t="s">
        <v>33</v>
      </c>
      <c r="D61" s="20">
        <v>70.27</v>
      </c>
      <c r="E61" s="11"/>
      <c r="F61" s="93"/>
      <c r="G61" s="48"/>
      <c r="T61" s="152"/>
    </row>
    <row r="62" spans="1:20" s="49" customFormat="1" ht="39.75">
      <c r="A62" s="123"/>
      <c r="B62" s="113" t="s">
        <v>119</v>
      </c>
      <c r="C62" s="124" t="s">
        <v>33</v>
      </c>
      <c r="D62" s="154">
        <v>596.70000000000005</v>
      </c>
      <c r="E62" s="122"/>
      <c r="F62" s="125"/>
      <c r="G62" s="48"/>
      <c r="T62" s="152"/>
    </row>
    <row r="63" spans="1:20" s="49" customFormat="1" ht="12.75">
      <c r="A63" s="72"/>
      <c r="B63" s="59"/>
      <c r="C63" s="67"/>
      <c r="D63" s="63"/>
      <c r="E63" s="60"/>
      <c r="F63" s="94"/>
      <c r="G63" s="48"/>
      <c r="T63" s="152"/>
    </row>
    <row r="64" spans="1:20" s="49" customFormat="1" ht="127.5">
      <c r="A64" s="13" t="s">
        <v>46</v>
      </c>
      <c r="B64" s="14" t="s">
        <v>50</v>
      </c>
      <c r="C64" s="130"/>
      <c r="D64" s="5"/>
      <c r="E64" s="5"/>
      <c r="F64" s="93"/>
      <c r="Q64" s="53"/>
      <c r="T64" s="153"/>
    </row>
    <row r="65" spans="1:20" s="49" customFormat="1" ht="27">
      <c r="A65" s="116"/>
      <c r="B65" s="117" t="s">
        <v>118</v>
      </c>
      <c r="C65" s="124" t="s">
        <v>33</v>
      </c>
      <c r="D65" s="154">
        <v>772.16</v>
      </c>
      <c r="E65" s="115"/>
      <c r="F65" s="125"/>
      <c r="Q65" s="53"/>
      <c r="T65" s="153"/>
    </row>
    <row r="66" spans="1:20" s="49" customFormat="1" ht="12.75">
      <c r="A66" s="13"/>
      <c r="B66" s="14"/>
      <c r="C66" s="130"/>
      <c r="D66" s="20"/>
      <c r="E66" s="5"/>
      <c r="F66" s="93"/>
      <c r="Q66" s="53"/>
      <c r="T66" s="153"/>
    </row>
    <row r="67" spans="1:20" s="49" customFormat="1" ht="25.5">
      <c r="A67" s="13" t="s">
        <v>49</v>
      </c>
      <c r="B67" s="14" t="s">
        <v>79</v>
      </c>
      <c r="C67" s="130"/>
      <c r="D67" s="4"/>
      <c r="E67" s="5"/>
      <c r="F67" s="93"/>
      <c r="Q67" s="53"/>
      <c r="T67" s="153"/>
    </row>
    <row r="68" spans="1:20" s="49" customFormat="1" ht="12.75">
      <c r="A68" s="116"/>
      <c r="B68" s="117" t="s">
        <v>80</v>
      </c>
      <c r="C68" s="114" t="s">
        <v>26</v>
      </c>
      <c r="D68" s="114">
        <v>540.53</v>
      </c>
      <c r="E68" s="115"/>
      <c r="F68" s="125"/>
    </row>
    <row r="69" spans="1:20" s="49" customFormat="1" ht="12.75">
      <c r="A69" s="29"/>
      <c r="B69" s="30"/>
      <c r="C69" s="17"/>
      <c r="D69" s="1"/>
      <c r="E69" s="1"/>
      <c r="F69" s="93"/>
    </row>
    <row r="70" spans="1:20" s="49" customFormat="1" ht="63.75">
      <c r="A70" s="13" t="s">
        <v>111</v>
      </c>
      <c r="B70" s="14" t="s">
        <v>76</v>
      </c>
      <c r="C70" s="130"/>
      <c r="D70" s="5"/>
      <c r="E70" s="5"/>
      <c r="F70" s="93"/>
    </row>
    <row r="71" spans="1:20" s="49" customFormat="1" ht="25.5">
      <c r="A71" s="116"/>
      <c r="B71" s="117" t="s">
        <v>77</v>
      </c>
      <c r="C71" s="137" t="s">
        <v>78</v>
      </c>
      <c r="D71" s="137">
        <v>1</v>
      </c>
      <c r="E71" s="115"/>
      <c r="F71" s="125"/>
    </row>
    <row r="72" spans="1:20" s="49" customFormat="1">
      <c r="A72" s="68"/>
      <c r="B72" s="69"/>
      <c r="C72" s="67"/>
      <c r="D72" s="71"/>
      <c r="E72" s="71"/>
      <c r="F72" s="71"/>
    </row>
    <row r="73" spans="1:20" ht="15.75">
      <c r="A73" s="21"/>
      <c r="B73" s="2" t="s">
        <v>51</v>
      </c>
      <c r="F73" s="95"/>
      <c r="G73" s="49"/>
      <c r="H73" s="49"/>
      <c r="I73" s="49"/>
      <c r="J73" s="49"/>
      <c r="K73" s="49"/>
      <c r="L73" s="49"/>
      <c r="M73" s="49"/>
      <c r="N73" s="49"/>
      <c r="O73" s="49"/>
      <c r="P73" s="49"/>
      <c r="Q73" s="49"/>
      <c r="R73" s="49"/>
      <c r="S73" s="49"/>
    </row>
    <row r="74" spans="1:20" ht="15.75">
      <c r="A74" s="21"/>
      <c r="B74" s="2"/>
      <c r="F74" s="95"/>
      <c r="G74" s="49"/>
      <c r="H74" s="49"/>
      <c r="I74" s="49"/>
      <c r="J74" s="49"/>
      <c r="K74" s="49"/>
      <c r="L74" s="49"/>
      <c r="M74" s="49"/>
      <c r="N74" s="49"/>
      <c r="O74" s="49"/>
      <c r="P74" s="49"/>
      <c r="Q74" s="49"/>
      <c r="R74" s="49"/>
      <c r="S74" s="49"/>
    </row>
    <row r="75" spans="1:20" ht="34.5" customHeight="1">
      <c r="A75" s="19" t="s">
        <v>52</v>
      </c>
      <c r="B75" s="8" t="s">
        <v>53</v>
      </c>
      <c r="C75" s="74"/>
      <c r="D75" s="60"/>
      <c r="E75" s="60"/>
      <c r="F75" s="96"/>
      <c r="Q75" s="133"/>
    </row>
    <row r="76" spans="1:20" s="49" customFormat="1" ht="132.75" customHeight="1">
      <c r="A76" s="19"/>
      <c r="B76" s="8" t="s">
        <v>54</v>
      </c>
      <c r="C76" s="74"/>
      <c r="D76" s="60"/>
      <c r="E76" s="60"/>
      <c r="F76" s="96"/>
      <c r="G76" s="54"/>
      <c r="H76" s="54"/>
      <c r="I76" s="54"/>
      <c r="J76" s="54"/>
      <c r="K76" s="54"/>
      <c r="L76" s="54"/>
      <c r="M76" s="54"/>
      <c r="N76" s="54"/>
      <c r="O76" s="54"/>
      <c r="P76" s="54"/>
      <c r="Q76" s="133"/>
      <c r="R76" s="54"/>
      <c r="S76" s="54"/>
    </row>
    <row r="77" spans="1:20" s="49" customFormat="1" ht="12.75" customHeight="1">
      <c r="A77" s="19"/>
      <c r="B77" s="8" t="s">
        <v>55</v>
      </c>
      <c r="C77" s="74"/>
      <c r="D77" s="60"/>
      <c r="E77" s="60"/>
      <c r="F77" s="96"/>
      <c r="G77" s="54"/>
      <c r="H77" s="54"/>
      <c r="I77" s="54"/>
      <c r="J77" s="54"/>
      <c r="K77" s="54"/>
      <c r="L77" s="54"/>
      <c r="M77" s="54"/>
      <c r="N77" s="54"/>
      <c r="O77" s="54"/>
      <c r="P77" s="54"/>
      <c r="Q77" s="133"/>
      <c r="R77" s="54"/>
      <c r="S77" s="54"/>
    </row>
    <row r="78" spans="1:20" s="49" customFormat="1" ht="51">
      <c r="A78" s="19"/>
      <c r="B78" s="8" t="s">
        <v>122</v>
      </c>
      <c r="C78" s="74"/>
      <c r="D78" s="60"/>
      <c r="E78" s="60"/>
      <c r="F78" s="96"/>
    </row>
    <row r="79" spans="1:20" s="49" customFormat="1" ht="165.75">
      <c r="A79" s="72"/>
      <c r="B79" s="8" t="s">
        <v>123</v>
      </c>
      <c r="C79" s="74"/>
      <c r="D79" s="60"/>
      <c r="E79" s="60"/>
      <c r="F79" s="96"/>
    </row>
    <row r="80" spans="1:20" s="49" customFormat="1" ht="117.75" customHeight="1">
      <c r="A80" s="72"/>
      <c r="B80" s="8" t="s">
        <v>56</v>
      </c>
      <c r="C80" s="74"/>
      <c r="D80" s="60"/>
      <c r="E80" s="60"/>
      <c r="F80" s="96"/>
    </row>
    <row r="81" spans="1:7" s="49" customFormat="1" ht="15" customHeight="1">
      <c r="A81" s="72"/>
      <c r="B81" s="8" t="s">
        <v>57</v>
      </c>
      <c r="C81" s="74"/>
      <c r="D81" s="60"/>
      <c r="E81" s="60"/>
      <c r="F81" s="96"/>
    </row>
    <row r="82" spans="1:7" s="49" customFormat="1" ht="51">
      <c r="A82" s="72"/>
      <c r="B82" s="8" t="s">
        <v>116</v>
      </c>
      <c r="C82" s="74"/>
      <c r="D82" s="60"/>
      <c r="E82" s="60"/>
      <c r="F82" s="96"/>
    </row>
    <row r="83" spans="1:7" s="49" customFormat="1" ht="12.75">
      <c r="A83" s="72"/>
      <c r="B83" s="15" t="s">
        <v>117</v>
      </c>
      <c r="C83" s="50"/>
      <c r="D83" s="63"/>
      <c r="E83" s="51"/>
      <c r="F83" s="94"/>
    </row>
    <row r="84" spans="1:7" s="49" customFormat="1" ht="12.75">
      <c r="A84" s="72"/>
      <c r="B84" s="15" t="s">
        <v>124</v>
      </c>
      <c r="C84" s="4" t="s">
        <v>26</v>
      </c>
      <c r="D84" s="12">
        <v>87</v>
      </c>
      <c r="E84" s="5"/>
      <c r="F84" s="1"/>
    </row>
    <row r="85" spans="1:7" s="49" customFormat="1" ht="12.75">
      <c r="A85" s="72"/>
      <c r="B85" s="15" t="s">
        <v>113</v>
      </c>
      <c r="C85" s="4" t="s">
        <v>26</v>
      </c>
      <c r="D85" s="12">
        <v>150</v>
      </c>
      <c r="E85" s="5"/>
      <c r="F85" s="93"/>
    </row>
    <row r="86" spans="1:7" s="49" customFormat="1" ht="12.75">
      <c r="A86" s="72"/>
      <c r="B86" s="15" t="s">
        <v>114</v>
      </c>
      <c r="C86" s="4" t="s">
        <v>26</v>
      </c>
      <c r="D86" s="12">
        <v>196</v>
      </c>
      <c r="E86" s="5"/>
      <c r="F86" s="93"/>
    </row>
    <row r="87" spans="1:7" s="49" customFormat="1" ht="12.75" customHeight="1">
      <c r="A87" s="126"/>
      <c r="B87" s="113" t="s">
        <v>115</v>
      </c>
      <c r="C87" s="114" t="s">
        <v>26</v>
      </c>
      <c r="D87" s="122">
        <v>114</v>
      </c>
      <c r="E87" s="115"/>
      <c r="F87" s="115"/>
    </row>
    <row r="88" spans="1:7" s="49" customFormat="1" ht="12.75">
      <c r="A88" s="55"/>
      <c r="B88" s="56"/>
      <c r="C88" s="57"/>
      <c r="D88" s="37"/>
      <c r="E88" s="58"/>
      <c r="F88" s="37"/>
    </row>
    <row r="89" spans="1:7" s="157" customFormat="1" ht="165.75">
      <c r="A89" s="19" t="s">
        <v>58</v>
      </c>
      <c r="B89" s="8" t="s">
        <v>144</v>
      </c>
      <c r="C89" s="74"/>
      <c r="D89" s="60"/>
      <c r="E89" s="60"/>
      <c r="F89" s="156"/>
    </row>
    <row r="90" spans="1:7" s="157" customFormat="1" ht="204">
      <c r="A90" s="19"/>
      <c r="B90" s="8" t="s">
        <v>146</v>
      </c>
      <c r="C90" s="74"/>
      <c r="D90" s="60"/>
      <c r="E90" s="60"/>
      <c r="F90" s="156"/>
    </row>
    <row r="91" spans="1:7" s="157" customFormat="1" ht="163.5" customHeight="1">
      <c r="A91" s="19"/>
      <c r="B91" s="8" t="s">
        <v>145</v>
      </c>
      <c r="C91" s="74"/>
      <c r="D91" s="60"/>
      <c r="E91" s="60"/>
      <c r="F91" s="156"/>
    </row>
    <row r="92" spans="1:7" s="49" customFormat="1" ht="25.5">
      <c r="A92" s="19"/>
      <c r="B92" s="8" t="s">
        <v>140</v>
      </c>
      <c r="C92" s="74"/>
      <c r="D92" s="60"/>
      <c r="E92" s="60"/>
      <c r="F92" s="156"/>
    </row>
    <row r="93" spans="1:7" s="78" customFormat="1" ht="12.75">
      <c r="A93" s="19"/>
      <c r="B93" s="15"/>
      <c r="C93" s="50"/>
      <c r="D93" s="63"/>
      <c r="E93" s="51"/>
      <c r="F93" s="158"/>
      <c r="G93" s="77"/>
    </row>
    <row r="94" spans="1:7" s="78" customFormat="1" ht="12.75">
      <c r="A94" s="72"/>
      <c r="B94" s="15" t="s">
        <v>141</v>
      </c>
      <c r="C94" s="4" t="s">
        <v>59</v>
      </c>
      <c r="D94" s="12">
        <v>12</v>
      </c>
      <c r="E94" s="5"/>
      <c r="F94" s="1"/>
      <c r="G94" s="77"/>
    </row>
    <row r="95" spans="1:7" s="78" customFormat="1" ht="12.75">
      <c r="A95" s="72"/>
      <c r="B95" s="15"/>
      <c r="C95" s="4"/>
      <c r="D95" s="12"/>
      <c r="E95" s="1"/>
      <c r="F95" s="1"/>
      <c r="G95" s="77"/>
    </row>
    <row r="96" spans="1:7" s="49" customFormat="1" ht="162" customHeight="1">
      <c r="A96" s="111" t="s">
        <v>86</v>
      </c>
      <c r="B96" s="30" t="s">
        <v>126</v>
      </c>
      <c r="C96" s="139"/>
      <c r="D96" s="140"/>
      <c r="E96" s="106"/>
      <c r="F96" s="106"/>
    </row>
    <row r="97" spans="1:7" s="49" customFormat="1" ht="155.25" customHeight="1">
      <c r="A97" s="105"/>
      <c r="B97" s="30" t="s">
        <v>134</v>
      </c>
      <c r="C97" s="106"/>
      <c r="D97" s="141"/>
      <c r="E97" s="106"/>
      <c r="F97" s="106"/>
    </row>
    <row r="98" spans="1:7" s="49" customFormat="1" ht="142.5" customHeight="1">
      <c r="A98" s="105"/>
      <c r="B98" s="110" t="s">
        <v>125</v>
      </c>
      <c r="C98" s="106"/>
      <c r="D98" s="141"/>
      <c r="E98" s="106"/>
      <c r="F98" s="106"/>
    </row>
    <row r="99" spans="1:7" s="49" customFormat="1" ht="143.25" customHeight="1">
      <c r="A99" s="111"/>
      <c r="B99" s="110" t="s">
        <v>133</v>
      </c>
      <c r="C99" s="106"/>
      <c r="D99" s="141"/>
      <c r="E99" s="107"/>
      <c r="F99" s="107"/>
    </row>
    <row r="100" spans="1:7" s="49" customFormat="1" ht="12.75">
      <c r="A100" s="72"/>
      <c r="B100" s="15" t="s">
        <v>127</v>
      </c>
      <c r="C100" s="4" t="s">
        <v>59</v>
      </c>
      <c r="D100" s="12">
        <v>10</v>
      </c>
      <c r="E100" s="5"/>
      <c r="F100" s="1"/>
    </row>
    <row r="101" spans="1:7" s="49" customFormat="1" ht="12.75">
      <c r="A101" s="72"/>
      <c r="B101" s="15" t="s">
        <v>128</v>
      </c>
      <c r="C101" s="4" t="s">
        <v>59</v>
      </c>
      <c r="D101" s="12">
        <v>5</v>
      </c>
      <c r="E101" s="5"/>
      <c r="F101" s="93"/>
    </row>
    <row r="102" spans="1:7" s="49" customFormat="1" ht="12.75">
      <c r="A102" s="72"/>
      <c r="B102" s="15" t="s">
        <v>129</v>
      </c>
      <c r="C102" s="4" t="s">
        <v>59</v>
      </c>
      <c r="D102" s="12">
        <v>5</v>
      </c>
      <c r="E102" s="5"/>
      <c r="F102" s="93"/>
    </row>
    <row r="103" spans="1:7" s="49" customFormat="1" ht="12.75">
      <c r="A103" s="72"/>
      <c r="B103" s="15" t="s">
        <v>132</v>
      </c>
      <c r="C103" s="4" t="s">
        <v>59</v>
      </c>
      <c r="D103" s="12">
        <v>10</v>
      </c>
      <c r="E103" s="5"/>
      <c r="F103" s="1"/>
    </row>
    <row r="104" spans="1:7" s="49" customFormat="1" ht="12.75">
      <c r="A104" s="72"/>
      <c r="B104" s="15" t="s">
        <v>131</v>
      </c>
      <c r="C104" s="4" t="s">
        <v>59</v>
      </c>
      <c r="D104" s="12">
        <v>5</v>
      </c>
      <c r="E104" s="5"/>
      <c r="F104" s="93"/>
    </row>
    <row r="105" spans="1:7" s="49" customFormat="1" ht="12.75" customHeight="1">
      <c r="A105" s="126"/>
      <c r="B105" s="113" t="s">
        <v>130</v>
      </c>
      <c r="C105" s="122" t="s">
        <v>59</v>
      </c>
      <c r="D105" s="122">
        <v>10</v>
      </c>
      <c r="E105" s="115"/>
      <c r="F105" s="115"/>
    </row>
    <row r="106" spans="1:7" s="49" customFormat="1" ht="12.75">
      <c r="A106" s="55"/>
      <c r="B106" s="59"/>
      <c r="C106" s="57"/>
      <c r="D106" s="37"/>
      <c r="E106" s="37"/>
      <c r="F106" s="37"/>
    </row>
    <row r="107" spans="1:7" s="78" customFormat="1" ht="12.75">
      <c r="A107" s="72"/>
      <c r="B107" s="159"/>
      <c r="C107" s="160"/>
      <c r="D107" s="75"/>
      <c r="E107" s="76"/>
      <c r="F107" s="161"/>
      <c r="G107" s="77"/>
    </row>
    <row r="108" spans="1:7" s="78" customFormat="1" ht="51">
      <c r="A108" s="29" t="s">
        <v>142</v>
      </c>
      <c r="B108" s="30" t="s">
        <v>152</v>
      </c>
      <c r="C108" s="162"/>
      <c r="D108" s="163"/>
      <c r="E108" s="164"/>
      <c r="F108" s="165"/>
      <c r="G108" s="166"/>
    </row>
    <row r="109" spans="1:7" s="78" customFormat="1" ht="12.75">
      <c r="A109" s="167"/>
      <c r="B109" s="14" t="s">
        <v>60</v>
      </c>
      <c r="C109" s="10" t="s">
        <v>59</v>
      </c>
      <c r="D109" s="1">
        <v>2</v>
      </c>
      <c r="E109" s="1"/>
      <c r="F109" s="1"/>
      <c r="G109" s="166"/>
    </row>
    <row r="110" spans="1:7" s="78" customFormat="1" ht="12.75">
      <c r="A110" s="168"/>
      <c r="B110" s="64"/>
      <c r="C110" s="57"/>
      <c r="D110" s="37"/>
      <c r="E110" s="37"/>
      <c r="F110" s="37"/>
      <c r="G110" s="166"/>
    </row>
    <row r="111" spans="1:7" s="78" customFormat="1" ht="76.5">
      <c r="A111" s="13" t="s">
        <v>143</v>
      </c>
      <c r="B111" s="14" t="s">
        <v>135</v>
      </c>
      <c r="C111" s="142"/>
      <c r="D111" s="51"/>
      <c r="E111" s="51"/>
      <c r="F111" s="51"/>
      <c r="G111" s="77"/>
    </row>
    <row r="112" spans="1:7" s="78" customFormat="1" ht="12.75">
      <c r="A112" s="143"/>
      <c r="B112" s="117" t="s">
        <v>60</v>
      </c>
      <c r="C112" s="114" t="s">
        <v>59</v>
      </c>
      <c r="D112" s="155">
        <v>8</v>
      </c>
      <c r="E112" s="144"/>
      <c r="F112" s="145"/>
      <c r="G112" s="77"/>
    </row>
    <row r="113" spans="1:19" s="78" customFormat="1" ht="12.75">
      <c r="A113" s="72"/>
      <c r="B113" s="159"/>
      <c r="C113" s="160"/>
      <c r="D113" s="75"/>
      <c r="E113" s="76"/>
      <c r="F113" s="161"/>
      <c r="G113" s="77"/>
    </row>
    <row r="114" spans="1:19" s="78" customFormat="1" ht="140.25">
      <c r="A114" s="29" t="s">
        <v>139</v>
      </c>
      <c r="B114" s="30" t="s">
        <v>154</v>
      </c>
      <c r="C114" s="162"/>
      <c r="D114" s="163"/>
      <c r="E114" s="164"/>
      <c r="F114" s="165"/>
      <c r="G114" s="166"/>
    </row>
    <row r="115" spans="1:19" s="49" customFormat="1" ht="12.75">
      <c r="A115" s="72"/>
      <c r="B115" s="15" t="s">
        <v>153</v>
      </c>
      <c r="C115" s="4" t="s">
        <v>59</v>
      </c>
      <c r="D115" s="12">
        <v>15</v>
      </c>
      <c r="E115" s="5"/>
      <c r="F115" s="93"/>
    </row>
    <row r="116" spans="1:19" s="49" customFormat="1" ht="12.75" customHeight="1">
      <c r="A116" s="126"/>
      <c r="B116" s="113" t="s">
        <v>155</v>
      </c>
      <c r="C116" s="122" t="s">
        <v>59</v>
      </c>
      <c r="D116" s="122">
        <v>15</v>
      </c>
      <c r="E116" s="115"/>
      <c r="F116" s="115"/>
    </row>
    <row r="117" spans="1:19" s="78" customFormat="1" ht="12.75">
      <c r="A117" s="168"/>
      <c r="B117" s="64"/>
      <c r="C117" s="57"/>
      <c r="D117" s="37"/>
      <c r="E117" s="37"/>
      <c r="F117" s="37"/>
      <c r="G117" s="166"/>
    </row>
    <row r="118" spans="1:19" s="78" customFormat="1" ht="12.75">
      <c r="A118" s="169"/>
      <c r="B118" s="14"/>
      <c r="C118" s="4"/>
      <c r="D118" s="170"/>
      <c r="E118" s="171"/>
      <c r="F118" s="172"/>
      <c r="G118" s="77"/>
    </row>
    <row r="119" spans="1:19" s="78" customFormat="1" ht="12.75">
      <c r="B119" s="64"/>
      <c r="C119" s="57"/>
      <c r="D119" s="75"/>
      <c r="E119" s="76"/>
      <c r="F119" s="97"/>
      <c r="G119" s="77"/>
    </row>
    <row r="120" spans="1:19" s="78" customFormat="1" ht="15.75">
      <c r="A120" s="68"/>
      <c r="B120" s="2" t="s">
        <v>61</v>
      </c>
      <c r="C120" s="70"/>
      <c r="D120" s="11"/>
      <c r="E120" s="11"/>
      <c r="F120" s="102"/>
      <c r="G120" s="77"/>
    </row>
    <row r="121" spans="1:19" s="78" customFormat="1" ht="15.75">
      <c r="A121" s="73"/>
      <c r="B121" s="40"/>
      <c r="C121" s="17"/>
      <c r="D121" s="49"/>
      <c r="E121" s="49"/>
      <c r="F121" s="49"/>
      <c r="G121" s="77"/>
    </row>
    <row r="122" spans="1:19" s="78" customFormat="1" ht="76.5">
      <c r="A122" s="19" t="s">
        <v>62</v>
      </c>
      <c r="B122" s="8" t="s">
        <v>63</v>
      </c>
      <c r="C122" s="17"/>
      <c r="D122" s="60"/>
      <c r="E122" s="37"/>
      <c r="F122" s="37"/>
      <c r="G122" s="77"/>
    </row>
    <row r="123" spans="1:19" s="78" customFormat="1">
      <c r="A123" s="54"/>
      <c r="B123" s="8" t="s">
        <v>64</v>
      </c>
      <c r="C123" s="54"/>
      <c r="D123" s="71"/>
      <c r="E123" s="71"/>
      <c r="F123" s="95"/>
      <c r="G123" s="79" t="e">
        <f>#REF!-#REF!</f>
        <v>#REF!</v>
      </c>
    </row>
    <row r="124" spans="1:19" s="78" customFormat="1">
      <c r="A124" s="123"/>
      <c r="B124" s="113" t="s">
        <v>65</v>
      </c>
      <c r="C124" s="124" t="s">
        <v>37</v>
      </c>
      <c r="D124" s="155">
        <f>1.7*540.53*2</f>
        <v>1837.8019999999999</v>
      </c>
      <c r="E124" s="115"/>
      <c r="F124" s="115"/>
      <c r="G124" s="49"/>
      <c r="H124" s="49"/>
      <c r="I124" s="49"/>
      <c r="J124" s="49"/>
      <c r="K124" s="49"/>
      <c r="L124" s="49"/>
      <c r="M124" s="49"/>
      <c r="N124" s="49"/>
      <c r="O124" s="49"/>
      <c r="P124" s="49"/>
      <c r="Q124" s="54"/>
    </row>
    <row r="125" spans="1:19" s="78" customFormat="1" ht="12.75" customHeight="1">
      <c r="A125" s="49"/>
      <c r="B125" s="59"/>
      <c r="C125" s="70"/>
      <c r="D125" s="37"/>
      <c r="E125" s="37"/>
      <c r="F125" s="95"/>
      <c r="G125" s="49"/>
      <c r="H125" s="49"/>
      <c r="I125" s="49"/>
      <c r="J125" s="49"/>
      <c r="K125" s="49"/>
      <c r="L125" s="49"/>
      <c r="M125" s="49"/>
      <c r="N125" s="49"/>
      <c r="O125" s="49"/>
      <c r="P125" s="49"/>
      <c r="Q125" s="49"/>
    </row>
    <row r="126" spans="1:19" s="78" customFormat="1" ht="15.75">
      <c r="A126" s="72"/>
      <c r="B126" s="2" t="s">
        <v>66</v>
      </c>
      <c r="C126" s="70"/>
      <c r="D126" s="1"/>
      <c r="E126" s="1"/>
      <c r="F126" s="1"/>
      <c r="G126" s="54"/>
      <c r="H126" s="54"/>
      <c r="I126" s="54"/>
      <c r="J126" s="54"/>
      <c r="K126" s="54"/>
      <c r="L126" s="54"/>
      <c r="M126" s="54"/>
      <c r="N126" s="54"/>
      <c r="O126" s="54"/>
      <c r="P126" s="54"/>
      <c r="Q126" s="54"/>
    </row>
    <row r="127" spans="1:19" s="78" customFormat="1" ht="15.75">
      <c r="A127" s="21"/>
      <c r="B127" s="2"/>
      <c r="C127" s="57"/>
      <c r="G127" s="54"/>
      <c r="H127" s="54"/>
      <c r="I127" s="54"/>
      <c r="J127" s="54"/>
      <c r="K127" s="54"/>
      <c r="L127" s="54"/>
      <c r="M127" s="54"/>
      <c r="N127" s="54"/>
      <c r="O127" s="54"/>
      <c r="P127" s="54"/>
      <c r="Q127" s="54"/>
    </row>
    <row r="128" spans="1:19" s="49" customFormat="1" ht="204">
      <c r="A128" s="21"/>
      <c r="B128" s="30" t="s">
        <v>67</v>
      </c>
      <c r="C128" s="10"/>
      <c r="D128" s="37"/>
      <c r="E128" s="37"/>
      <c r="F128" s="37"/>
      <c r="R128" s="78"/>
      <c r="S128" s="78"/>
    </row>
    <row r="129" spans="1:19" s="49" customFormat="1" ht="51">
      <c r="A129" s="29" t="s">
        <v>68</v>
      </c>
      <c r="B129" s="30" t="s">
        <v>69</v>
      </c>
      <c r="D129" s="10"/>
      <c r="E129" s="89"/>
      <c r="F129" s="89"/>
      <c r="R129" s="78"/>
      <c r="S129" s="78"/>
    </row>
    <row r="130" spans="1:19" s="49" customFormat="1" ht="25.5">
      <c r="A130" s="116"/>
      <c r="B130" s="113" t="s">
        <v>70</v>
      </c>
      <c r="C130" s="114" t="s">
        <v>59</v>
      </c>
      <c r="D130" s="115">
        <v>8</v>
      </c>
      <c r="E130" s="115"/>
      <c r="F130" s="115"/>
      <c r="G130" s="77"/>
      <c r="H130" s="78"/>
      <c r="I130" s="78"/>
      <c r="J130" s="78"/>
      <c r="K130" s="78"/>
      <c r="L130" s="78"/>
      <c r="M130" s="78"/>
      <c r="N130" s="78"/>
      <c r="O130" s="78"/>
      <c r="P130" s="78"/>
      <c r="Q130" s="78"/>
    </row>
    <row r="131" spans="1:19" s="49" customFormat="1" ht="13.5" customHeight="1">
      <c r="B131" s="14"/>
      <c r="C131" s="10"/>
      <c r="D131" s="37"/>
      <c r="E131" s="37"/>
      <c r="F131" s="37"/>
      <c r="G131" s="77"/>
      <c r="H131" s="78"/>
      <c r="I131" s="78"/>
      <c r="J131" s="78"/>
      <c r="K131" s="78"/>
      <c r="L131" s="78"/>
      <c r="M131" s="78"/>
      <c r="N131" s="78"/>
      <c r="O131" s="78"/>
      <c r="P131" s="78"/>
      <c r="Q131" s="78"/>
    </row>
    <row r="132" spans="1:19" s="49" customFormat="1" ht="78.75" customHeight="1">
      <c r="A132" s="29" t="s">
        <v>71</v>
      </c>
      <c r="B132" s="30" t="s">
        <v>72</v>
      </c>
      <c r="E132" s="37"/>
      <c r="F132" s="37"/>
    </row>
    <row r="133" spans="1:19" s="78" customFormat="1" ht="25.5">
      <c r="A133" s="136"/>
      <c r="B133" s="113" t="s">
        <v>70</v>
      </c>
      <c r="C133" s="114" t="s">
        <v>59</v>
      </c>
      <c r="D133" s="147">
        <v>16</v>
      </c>
      <c r="E133" s="115"/>
      <c r="F133" s="115"/>
      <c r="G133" s="49"/>
      <c r="H133" s="49"/>
      <c r="I133" s="49"/>
      <c r="J133" s="49"/>
      <c r="K133" s="49"/>
      <c r="L133" s="49"/>
      <c r="M133" s="49"/>
      <c r="N133" s="49"/>
      <c r="O133" s="49"/>
      <c r="P133" s="49"/>
      <c r="Q133" s="49"/>
      <c r="R133" s="49"/>
      <c r="S133" s="49"/>
    </row>
    <row r="134" spans="1:19" s="78" customFormat="1" ht="12.75">
      <c r="A134" s="13"/>
      <c r="B134" s="30"/>
      <c r="C134" s="57"/>
      <c r="D134" s="1"/>
      <c r="E134" s="1"/>
      <c r="F134" s="1"/>
      <c r="G134" s="49"/>
      <c r="H134" s="49"/>
      <c r="I134" s="49"/>
      <c r="J134" s="49"/>
      <c r="K134" s="49"/>
      <c r="L134" s="49"/>
      <c r="M134" s="49"/>
      <c r="N134" s="49"/>
      <c r="O134" s="49"/>
      <c r="P134" s="49"/>
      <c r="Q134" s="49"/>
      <c r="R134" s="49"/>
      <c r="S134" s="49"/>
    </row>
    <row r="135" spans="1:19" s="78" customFormat="1" ht="51">
      <c r="A135" s="13" t="s">
        <v>87</v>
      </c>
      <c r="B135" s="30" t="s">
        <v>95</v>
      </c>
      <c r="C135" s="4"/>
      <c r="D135" s="5"/>
      <c r="E135" s="5"/>
      <c r="F135" s="5"/>
      <c r="G135" s="49"/>
      <c r="H135" s="49"/>
      <c r="I135" s="49"/>
      <c r="J135" s="49"/>
      <c r="K135" s="49"/>
      <c r="L135" s="49"/>
      <c r="M135" s="49"/>
      <c r="N135" s="49"/>
      <c r="O135" s="49"/>
      <c r="P135" s="49"/>
      <c r="Q135" s="49"/>
    </row>
    <row r="136" spans="1:19" s="78" customFormat="1" ht="12.75">
      <c r="A136" s="49"/>
      <c r="B136" s="30"/>
      <c r="C136" s="17"/>
      <c r="D136" s="1"/>
      <c r="E136" s="1"/>
      <c r="F136" s="1"/>
      <c r="G136" s="49"/>
      <c r="H136" s="49"/>
      <c r="I136" s="49"/>
      <c r="J136" s="49"/>
      <c r="K136" s="49"/>
      <c r="L136" s="49"/>
      <c r="M136" s="49"/>
      <c r="N136" s="49"/>
      <c r="O136" s="49"/>
      <c r="P136" s="49"/>
      <c r="Q136" s="49"/>
    </row>
    <row r="137" spans="1:19" s="78" customFormat="1" ht="25.5">
      <c r="A137" s="29" t="s">
        <v>88</v>
      </c>
      <c r="B137" s="30" t="s">
        <v>91</v>
      </c>
      <c r="C137" s="49"/>
      <c r="D137" s="1"/>
      <c r="E137" s="1"/>
      <c r="F137" s="1"/>
      <c r="G137" s="49"/>
      <c r="H137" s="49"/>
      <c r="I137" s="49"/>
      <c r="J137" s="49"/>
      <c r="K137" s="49"/>
      <c r="L137" s="49"/>
      <c r="M137" s="49"/>
      <c r="N137" s="49"/>
      <c r="O137" s="49"/>
      <c r="P137" s="49"/>
      <c r="Q137" s="49"/>
    </row>
    <row r="138" spans="1:19" s="49" customFormat="1">
      <c r="A138" s="116"/>
      <c r="B138" s="117" t="s">
        <v>73</v>
      </c>
      <c r="C138" s="124" t="s">
        <v>37</v>
      </c>
      <c r="D138" s="115">
        <f>D38</f>
        <v>751.97799999999995</v>
      </c>
      <c r="E138" s="115"/>
      <c r="F138" s="115"/>
      <c r="G138" s="53"/>
      <c r="H138" s="53"/>
      <c r="I138" s="53"/>
      <c r="J138" s="53"/>
      <c r="K138" s="53"/>
      <c r="L138" s="53"/>
      <c r="M138" s="53"/>
      <c r="N138" s="53"/>
      <c r="O138" s="53"/>
      <c r="P138" s="53"/>
      <c r="R138" s="78"/>
      <c r="S138" s="78"/>
    </row>
    <row r="139" spans="1:19" s="49" customFormat="1" ht="12.75">
      <c r="B139" s="30"/>
      <c r="C139" s="17"/>
      <c r="D139" s="1"/>
      <c r="E139" s="1"/>
      <c r="F139" s="1"/>
      <c r="R139" s="78"/>
      <c r="S139" s="78"/>
    </row>
    <row r="140" spans="1:19" ht="25.5">
      <c r="A140" s="29" t="s">
        <v>89</v>
      </c>
      <c r="B140" s="30" t="s">
        <v>92</v>
      </c>
      <c r="C140" s="49"/>
      <c r="D140" s="10"/>
      <c r="E140" s="89"/>
      <c r="F140" s="89"/>
      <c r="G140" s="49"/>
      <c r="H140" s="49"/>
      <c r="I140" s="49"/>
      <c r="J140" s="49"/>
      <c r="K140" s="49"/>
      <c r="L140" s="49"/>
      <c r="M140" s="49"/>
      <c r="N140" s="49"/>
      <c r="O140" s="49"/>
      <c r="P140" s="49"/>
      <c r="Q140" s="49"/>
      <c r="R140" s="49"/>
      <c r="S140" s="49"/>
    </row>
    <row r="141" spans="1:19">
      <c r="A141" s="116"/>
      <c r="B141" s="117" t="s">
        <v>73</v>
      </c>
      <c r="C141" s="124" t="s">
        <v>37</v>
      </c>
      <c r="D141" s="115">
        <f>D138</f>
        <v>751.97799999999995</v>
      </c>
      <c r="E141" s="115"/>
      <c r="F141" s="115"/>
      <c r="G141" s="49"/>
      <c r="H141" s="49"/>
      <c r="I141" s="49"/>
      <c r="J141" s="49"/>
      <c r="K141" s="49"/>
      <c r="L141" s="49"/>
      <c r="M141" s="49"/>
      <c r="N141" s="49"/>
      <c r="O141" s="49"/>
      <c r="P141" s="49"/>
      <c r="Q141" s="49"/>
      <c r="R141" s="49"/>
      <c r="S141" s="49"/>
    </row>
    <row r="142" spans="1:19" s="49" customFormat="1" ht="12.75">
      <c r="B142" s="30"/>
      <c r="C142" s="17"/>
      <c r="D142" s="1"/>
      <c r="E142" s="1"/>
      <c r="F142" s="1"/>
      <c r="R142" s="78"/>
      <c r="S142" s="78"/>
    </row>
    <row r="143" spans="1:19" ht="63.75">
      <c r="A143" s="29" t="s">
        <v>90</v>
      </c>
      <c r="B143" s="30" t="s">
        <v>151</v>
      </c>
      <c r="C143" s="49"/>
      <c r="D143" s="10"/>
      <c r="E143" s="89"/>
      <c r="F143" s="89"/>
      <c r="G143" s="49"/>
      <c r="H143" s="49"/>
      <c r="I143" s="49"/>
      <c r="J143" s="49"/>
      <c r="K143" s="49"/>
      <c r="L143" s="49"/>
      <c r="M143" s="49"/>
      <c r="N143" s="49"/>
      <c r="O143" s="49"/>
      <c r="P143" s="49"/>
      <c r="Q143" s="49"/>
      <c r="R143" s="49"/>
      <c r="S143" s="49"/>
    </row>
    <row r="144" spans="1:19" ht="25.5">
      <c r="A144" s="29"/>
      <c r="B144" s="30" t="s">
        <v>148</v>
      </c>
      <c r="C144" s="49"/>
      <c r="D144" s="10"/>
      <c r="E144" s="89"/>
      <c r="F144" s="89"/>
      <c r="G144" s="49"/>
      <c r="H144" s="49"/>
      <c r="I144" s="49"/>
      <c r="J144" s="49"/>
      <c r="K144" s="49"/>
      <c r="L144" s="49"/>
      <c r="M144" s="49"/>
      <c r="N144" s="49"/>
      <c r="O144" s="49"/>
      <c r="P144" s="49"/>
      <c r="Q144" s="49"/>
      <c r="R144" s="49"/>
      <c r="S144" s="49"/>
    </row>
    <row r="145" spans="1:19">
      <c r="A145" s="29"/>
      <c r="B145" s="30" t="s">
        <v>149</v>
      </c>
      <c r="C145" s="10" t="s">
        <v>26</v>
      </c>
      <c r="D145" s="5">
        <v>385</v>
      </c>
      <c r="E145" s="89"/>
      <c r="F145" s="89"/>
      <c r="G145" s="49"/>
      <c r="H145" s="49"/>
      <c r="I145" s="49"/>
      <c r="J145" s="49"/>
      <c r="K145" s="49"/>
      <c r="L145" s="49"/>
      <c r="M145" s="49"/>
      <c r="N145" s="49"/>
      <c r="O145" s="49"/>
      <c r="P145" s="49"/>
      <c r="Q145" s="49"/>
      <c r="R145" s="49"/>
      <c r="S145" s="49"/>
    </row>
    <row r="146" spans="1:19">
      <c r="A146" s="116"/>
      <c r="B146" s="117" t="s">
        <v>150</v>
      </c>
      <c r="C146" s="114" t="s">
        <v>26</v>
      </c>
      <c r="D146" s="115">
        <v>45</v>
      </c>
      <c r="E146" s="115"/>
      <c r="F146" s="115"/>
      <c r="G146" s="49"/>
      <c r="H146" s="49"/>
      <c r="I146" s="49"/>
      <c r="J146" s="49"/>
      <c r="K146" s="49"/>
      <c r="L146" s="49"/>
      <c r="M146" s="49"/>
      <c r="N146" s="49"/>
      <c r="O146" s="49"/>
      <c r="P146" s="49"/>
      <c r="Q146" s="49"/>
      <c r="R146" s="49"/>
      <c r="S146" s="49"/>
    </row>
    <row r="147" spans="1:19" s="49" customFormat="1" ht="13.5" customHeight="1">
      <c r="B147" s="30"/>
      <c r="C147" s="10"/>
      <c r="D147" s="37"/>
      <c r="E147" s="37"/>
      <c r="F147" s="37"/>
      <c r="R147" s="54"/>
      <c r="S147" s="54"/>
    </row>
    <row r="148" spans="1:19" s="78" customFormat="1" ht="12.75">
      <c r="A148" s="55"/>
      <c r="B148" s="56"/>
      <c r="C148" s="57"/>
      <c r="D148" s="37"/>
      <c r="E148" s="37"/>
      <c r="F148" s="37"/>
      <c r="G148" s="49"/>
      <c r="H148" s="49"/>
      <c r="I148" s="49"/>
      <c r="J148" s="49"/>
      <c r="K148" s="49"/>
      <c r="L148" s="49"/>
      <c r="M148" s="49"/>
      <c r="N148" s="49"/>
      <c r="O148" s="49"/>
      <c r="P148" s="49"/>
      <c r="Q148" s="49"/>
      <c r="R148" s="49"/>
      <c r="S148" s="49"/>
    </row>
    <row r="149" spans="1:19" s="49" customFormat="1" ht="72" customHeight="1">
      <c r="A149" s="29" t="s">
        <v>147</v>
      </c>
      <c r="B149" s="30" t="s">
        <v>158</v>
      </c>
      <c r="C149" s="4"/>
      <c r="D149" s="146"/>
      <c r="E149" s="146"/>
      <c r="F149" s="146"/>
      <c r="R149" s="78"/>
      <c r="S149" s="78"/>
    </row>
    <row r="150" spans="1:19" s="49" customFormat="1">
      <c r="A150" s="116"/>
      <c r="B150" s="113" t="s">
        <v>74</v>
      </c>
      <c r="C150" s="114" t="s">
        <v>26</v>
      </c>
      <c r="D150" s="115">
        <v>540.53</v>
      </c>
      <c r="E150" s="148"/>
      <c r="F150" s="148"/>
      <c r="R150" s="78"/>
      <c r="S150" s="78"/>
    </row>
    <row r="151" spans="1:19" s="49" customFormat="1">
      <c r="A151" s="55"/>
      <c r="B151" s="56"/>
      <c r="C151" s="57"/>
      <c r="D151" s="70"/>
      <c r="E151" s="98"/>
      <c r="F151" s="98"/>
    </row>
    <row r="152" spans="1:19" s="49" customFormat="1">
      <c r="A152" s="68"/>
      <c r="B152" s="64"/>
      <c r="C152" s="70"/>
      <c r="D152" s="71"/>
      <c r="E152" s="71"/>
      <c r="F152" s="71"/>
      <c r="G152" s="54"/>
      <c r="H152" s="54"/>
      <c r="I152" s="54"/>
      <c r="J152" s="54"/>
      <c r="K152" s="54"/>
      <c r="L152" s="54"/>
      <c r="M152" s="54"/>
      <c r="N152" s="54"/>
      <c r="O152" s="54"/>
      <c r="P152" s="54"/>
      <c r="Q152" s="54"/>
    </row>
    <row r="153" spans="1:19" s="49" customFormat="1" ht="11.25" customHeight="1">
      <c r="A153" s="70"/>
      <c r="B153" s="54"/>
      <c r="C153" s="70"/>
      <c r="D153" s="71"/>
      <c r="E153" s="71"/>
      <c r="F153" s="71"/>
      <c r="G153" s="54"/>
      <c r="H153" s="54"/>
      <c r="I153" s="54"/>
      <c r="J153" s="54"/>
      <c r="K153" s="54"/>
      <c r="L153" s="54"/>
      <c r="M153" s="54"/>
      <c r="N153" s="54"/>
      <c r="O153" s="54"/>
      <c r="P153" s="54"/>
      <c r="Q153" s="54"/>
    </row>
    <row r="154" spans="1:19" s="49" customFormat="1">
      <c r="A154" s="70"/>
      <c r="B154" s="54"/>
      <c r="C154" s="70"/>
      <c r="D154" s="71"/>
      <c r="E154" s="71"/>
      <c r="F154" s="71"/>
      <c r="G154" s="54"/>
      <c r="H154" s="54"/>
      <c r="I154" s="54"/>
      <c r="J154" s="54"/>
      <c r="K154" s="54"/>
      <c r="L154" s="54"/>
      <c r="M154" s="54"/>
      <c r="N154" s="54"/>
      <c r="O154" s="54"/>
      <c r="P154" s="54"/>
      <c r="Q154" s="54"/>
    </row>
    <row r="155" spans="1:19" s="49" customFormat="1">
      <c r="A155" s="68"/>
      <c r="B155" s="64"/>
      <c r="C155" s="70"/>
      <c r="D155" s="71"/>
      <c r="E155" s="71"/>
      <c r="F155" s="71"/>
      <c r="G155" s="54"/>
      <c r="H155" s="54"/>
      <c r="I155" s="54"/>
      <c r="J155" s="54"/>
      <c r="K155" s="54"/>
      <c r="L155" s="54"/>
      <c r="M155" s="54"/>
      <c r="N155" s="54"/>
      <c r="O155" s="54"/>
      <c r="P155" s="54"/>
      <c r="Q155" s="54"/>
    </row>
    <row r="156" spans="1:19" s="49" customFormat="1">
      <c r="A156" s="68"/>
      <c r="B156" s="69"/>
      <c r="C156" s="70"/>
      <c r="D156" s="71"/>
      <c r="E156" s="71"/>
      <c r="F156" s="71"/>
      <c r="G156" s="54"/>
      <c r="H156" s="54"/>
      <c r="I156" s="54"/>
      <c r="J156" s="54"/>
      <c r="K156" s="54"/>
      <c r="L156" s="54"/>
      <c r="M156" s="54"/>
      <c r="N156" s="54"/>
      <c r="O156" s="54"/>
      <c r="P156" s="54"/>
      <c r="Q156" s="54"/>
    </row>
    <row r="157" spans="1:19" s="49" customFormat="1">
      <c r="A157" s="68"/>
      <c r="B157" s="69"/>
      <c r="C157" s="70"/>
      <c r="D157" s="71"/>
      <c r="E157" s="71"/>
      <c r="F157" s="71"/>
      <c r="G157" s="54"/>
      <c r="H157" s="54"/>
      <c r="I157" s="54"/>
      <c r="J157" s="54"/>
      <c r="K157" s="54"/>
      <c r="L157" s="54"/>
      <c r="M157" s="54"/>
      <c r="N157" s="54"/>
      <c r="O157" s="54"/>
      <c r="P157" s="54"/>
      <c r="Q157" s="54"/>
    </row>
    <row r="158" spans="1:19" s="49" customFormat="1">
      <c r="A158" s="68"/>
      <c r="B158" s="69"/>
      <c r="C158" s="70"/>
      <c r="D158" s="71"/>
      <c r="E158" s="71"/>
      <c r="F158" s="71"/>
      <c r="G158" s="54"/>
      <c r="H158" s="54"/>
      <c r="I158" s="54"/>
      <c r="J158" s="54"/>
      <c r="K158" s="54"/>
      <c r="L158" s="54"/>
      <c r="M158" s="54"/>
      <c r="N158" s="54"/>
      <c r="O158" s="54"/>
      <c r="P158" s="54"/>
      <c r="Q158" s="54"/>
    </row>
    <row r="159" spans="1:19" s="49" customFormat="1">
      <c r="A159" s="68"/>
      <c r="B159" s="69"/>
      <c r="C159" s="70"/>
      <c r="D159" s="71"/>
      <c r="E159" s="71"/>
      <c r="F159" s="71"/>
      <c r="G159" s="54"/>
      <c r="H159" s="54"/>
      <c r="I159" s="54"/>
      <c r="J159" s="54"/>
      <c r="K159" s="54"/>
      <c r="L159" s="54"/>
      <c r="M159" s="54"/>
      <c r="N159" s="54"/>
      <c r="O159" s="54"/>
      <c r="P159" s="54"/>
      <c r="Q159" s="54"/>
    </row>
    <row r="160" spans="1:19" s="49" customFormat="1" ht="27" customHeight="1">
      <c r="A160" s="68"/>
      <c r="B160" s="69"/>
      <c r="C160" s="70"/>
      <c r="D160" s="71"/>
      <c r="E160" s="71"/>
      <c r="F160" s="71"/>
      <c r="G160" s="54"/>
      <c r="H160" s="54"/>
      <c r="I160" s="54"/>
      <c r="J160" s="54"/>
      <c r="K160" s="54"/>
      <c r="L160" s="54"/>
      <c r="M160" s="54"/>
      <c r="N160" s="54"/>
      <c r="O160" s="54"/>
      <c r="P160" s="54"/>
      <c r="Q160" s="54"/>
    </row>
    <row r="161" spans="1:19" s="49" customFormat="1">
      <c r="A161" s="68"/>
      <c r="B161" s="69"/>
      <c r="C161" s="70"/>
      <c r="D161" s="71"/>
      <c r="E161" s="71"/>
      <c r="F161" s="71"/>
      <c r="G161" s="54"/>
      <c r="H161" s="54"/>
      <c r="I161" s="54"/>
      <c r="J161" s="54"/>
      <c r="K161" s="54"/>
      <c r="L161" s="54"/>
      <c r="M161" s="54"/>
      <c r="N161" s="54"/>
      <c r="O161" s="54"/>
      <c r="P161" s="54"/>
      <c r="Q161" s="54"/>
    </row>
    <row r="162" spans="1:19" s="49" customFormat="1">
      <c r="A162" s="68"/>
      <c r="B162" s="69"/>
      <c r="C162" s="70"/>
      <c r="D162" s="71"/>
      <c r="E162" s="71"/>
      <c r="F162" s="71"/>
      <c r="G162" s="54"/>
      <c r="H162" s="54"/>
      <c r="I162" s="54"/>
      <c r="J162" s="54"/>
      <c r="K162" s="54"/>
      <c r="L162" s="54"/>
      <c r="M162" s="54"/>
      <c r="N162" s="54"/>
      <c r="O162" s="54"/>
      <c r="P162" s="54"/>
      <c r="Q162" s="54"/>
    </row>
    <row r="163" spans="1:19" s="49" customFormat="1">
      <c r="A163" s="68"/>
      <c r="B163" s="69"/>
      <c r="C163" s="70"/>
      <c r="D163" s="71"/>
      <c r="E163" s="71"/>
      <c r="F163" s="71"/>
      <c r="G163" s="54"/>
      <c r="H163" s="54"/>
      <c r="I163" s="54"/>
      <c r="J163" s="54"/>
      <c r="K163" s="54"/>
      <c r="L163" s="54"/>
      <c r="M163" s="54"/>
      <c r="N163" s="54"/>
      <c r="O163" s="54"/>
      <c r="P163" s="54"/>
      <c r="Q163" s="54"/>
    </row>
    <row r="164" spans="1:19" s="49" customFormat="1">
      <c r="A164" s="68"/>
      <c r="B164" s="69"/>
      <c r="C164" s="70"/>
      <c r="D164" s="71"/>
      <c r="E164" s="71"/>
      <c r="F164" s="71"/>
      <c r="G164" s="54"/>
      <c r="H164" s="54"/>
      <c r="I164" s="54"/>
      <c r="J164" s="54"/>
      <c r="K164" s="54"/>
      <c r="L164" s="54"/>
      <c r="M164" s="54"/>
      <c r="N164" s="54"/>
      <c r="O164" s="54"/>
      <c r="P164" s="54"/>
      <c r="Q164" s="54"/>
    </row>
    <row r="165" spans="1:19" s="49" customFormat="1">
      <c r="A165" s="68"/>
      <c r="B165" s="69"/>
      <c r="C165" s="70"/>
      <c r="D165" s="71"/>
      <c r="E165" s="71"/>
      <c r="F165" s="71"/>
      <c r="G165" s="54"/>
      <c r="H165" s="54"/>
      <c r="I165" s="54"/>
      <c r="J165" s="54"/>
      <c r="K165" s="54"/>
      <c r="L165" s="54"/>
      <c r="M165" s="54"/>
      <c r="N165" s="54"/>
      <c r="O165" s="54"/>
      <c r="P165" s="54"/>
      <c r="Q165" s="54"/>
    </row>
    <row r="166" spans="1:19">
      <c r="R166" s="49"/>
      <c r="S166" s="49"/>
    </row>
    <row r="167" spans="1:19">
      <c r="R167" s="49"/>
      <c r="S167" s="49"/>
    </row>
  </sheetData>
  <mergeCells count="8">
    <mergeCell ref="A18:C18"/>
    <mergeCell ref="D18:F18"/>
    <mergeCell ref="B14:C14"/>
    <mergeCell ref="D8:F8"/>
    <mergeCell ref="D10:F10"/>
    <mergeCell ref="D12:F12"/>
    <mergeCell ref="D14:F14"/>
    <mergeCell ref="D16:F16"/>
  </mergeCells>
  <pageMargins left="0.70866141732283472" right="0.35433070866141736" top="0.74803149606299213" bottom="0.74803149606299213" header="0.31496062992125984" footer="0.31496062992125984"/>
  <pageSetup paperSize="9" scale="98" orientation="portrait" horizontalDpi="4294967292" r:id="rId1"/>
  <rowBreaks count="3" manualBreakCount="3">
    <brk id="19" max="16383" man="1"/>
    <brk id="48" max="5" man="1"/>
    <brk id="118"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P20"/>
  <sheetViews>
    <sheetView workbookViewId="0">
      <selection activeCell="L21" sqref="L21"/>
    </sheetView>
  </sheetViews>
  <sheetFormatPr defaultRowHeight="15"/>
  <sheetData>
    <row r="3" spans="4:16">
      <c r="F3" s="149"/>
      <c r="G3" s="149"/>
      <c r="K3" s="149"/>
      <c r="L3" s="149"/>
      <c r="N3" s="149"/>
      <c r="O3" s="149"/>
      <c r="P3" s="149"/>
    </row>
    <row r="4" spans="4:16">
      <c r="F4" s="149"/>
      <c r="G4" s="149"/>
      <c r="K4" s="149"/>
      <c r="L4" s="149"/>
      <c r="M4" s="149"/>
      <c r="N4" s="149"/>
      <c r="O4" s="149"/>
      <c r="P4" s="149"/>
    </row>
    <row r="5" spans="4:16">
      <c r="E5" t="s">
        <v>99</v>
      </c>
      <c r="F5" s="149">
        <v>315</v>
      </c>
      <c r="G5" s="149">
        <v>400</v>
      </c>
      <c r="H5" s="149">
        <v>400</v>
      </c>
      <c r="I5" s="149">
        <v>500</v>
      </c>
      <c r="J5" s="149">
        <v>500</v>
      </c>
      <c r="K5" s="149"/>
      <c r="L5" s="149"/>
      <c r="M5" s="149"/>
      <c r="N5" s="149"/>
      <c r="O5" s="149"/>
      <c r="P5" s="149"/>
    </row>
    <row r="6" spans="4:16">
      <c r="D6" t="s">
        <v>93</v>
      </c>
      <c r="F6" s="149">
        <v>16.989999999999998</v>
      </c>
      <c r="G6" s="149">
        <v>50.87</v>
      </c>
      <c r="H6" s="149">
        <v>49.85</v>
      </c>
      <c r="I6" s="149">
        <v>21.78</v>
      </c>
      <c r="J6" s="149">
        <v>75.13</v>
      </c>
      <c r="K6" s="149"/>
      <c r="L6" s="149"/>
      <c r="M6" s="149"/>
      <c r="N6" s="149">
        <f>SUM(F6:J6)</f>
        <v>214.62</v>
      </c>
      <c r="O6" s="149"/>
      <c r="P6" s="149"/>
    </row>
    <row r="7" spans="4:16">
      <c r="E7" t="s">
        <v>100</v>
      </c>
      <c r="F7" s="149" t="s">
        <v>96</v>
      </c>
      <c r="G7" s="149" t="s">
        <v>97</v>
      </c>
      <c r="H7" s="149" t="s">
        <v>98</v>
      </c>
      <c r="I7" s="149" t="s">
        <v>101</v>
      </c>
      <c r="J7" s="149" t="s">
        <v>102</v>
      </c>
    </row>
    <row r="9" spans="4:16">
      <c r="M9" s="150"/>
    </row>
    <row r="12" spans="4:16">
      <c r="F12" s="149"/>
      <c r="G12" s="149"/>
      <c r="K12" s="149"/>
      <c r="L12" s="149"/>
      <c r="M12" s="149"/>
      <c r="N12" s="149"/>
    </row>
    <row r="13" spans="4:16">
      <c r="E13" t="s">
        <v>99</v>
      </c>
      <c r="F13" s="149">
        <v>315</v>
      </c>
      <c r="G13" s="149">
        <v>315</v>
      </c>
      <c r="H13" s="149">
        <v>400</v>
      </c>
      <c r="I13" s="149">
        <v>500</v>
      </c>
      <c r="J13" s="149">
        <v>500</v>
      </c>
      <c r="K13" s="149">
        <v>600</v>
      </c>
      <c r="L13" s="149">
        <v>600</v>
      </c>
      <c r="M13" s="149"/>
      <c r="N13" s="149"/>
    </row>
    <row r="14" spans="4:16">
      <c r="D14" t="s">
        <v>93</v>
      </c>
      <c r="F14" s="149">
        <v>37.01</v>
      </c>
      <c r="G14" s="149">
        <v>31.38</v>
      </c>
      <c r="H14" s="149">
        <v>47.51</v>
      </c>
      <c r="I14" s="149">
        <v>51.24</v>
      </c>
      <c r="J14" s="149">
        <v>46.11</v>
      </c>
      <c r="K14" s="149">
        <v>53.32</v>
      </c>
      <c r="L14" s="149">
        <v>59.34</v>
      </c>
      <c r="M14" s="149"/>
      <c r="N14" s="149">
        <f>SUM(F14:L14)</f>
        <v>325.90999999999997</v>
      </c>
    </row>
    <row r="15" spans="4:16">
      <c r="E15" t="s">
        <v>100</v>
      </c>
      <c r="F15" s="149" t="s">
        <v>103</v>
      </c>
      <c r="G15" s="149" t="s">
        <v>104</v>
      </c>
      <c r="H15" s="149" t="s">
        <v>105</v>
      </c>
      <c r="I15" s="149" t="s">
        <v>106</v>
      </c>
      <c r="J15" s="149" t="s">
        <v>107</v>
      </c>
      <c r="K15" s="149" t="s">
        <v>108</v>
      </c>
      <c r="L15" s="149" t="s">
        <v>109</v>
      </c>
      <c r="M15" s="149"/>
    </row>
    <row r="16" spans="4:16">
      <c r="N16">
        <f>SUM(N6:N14)</f>
        <v>540.53</v>
      </c>
    </row>
    <row r="17" spans="5:13">
      <c r="M17" s="150"/>
    </row>
    <row r="19" spans="5:13">
      <c r="F19">
        <v>315</v>
      </c>
      <c r="G19">
        <v>400</v>
      </c>
      <c r="H19">
        <v>500</v>
      </c>
      <c r="I19">
        <v>600</v>
      </c>
    </row>
    <row r="20" spans="5:13">
      <c r="E20" t="s">
        <v>112</v>
      </c>
      <c r="F20">
        <f>SUM(F6+F14+G14)</f>
        <v>85.38</v>
      </c>
      <c r="G20">
        <f>SUM(G6+H6+H14)</f>
        <v>148.22999999999999</v>
      </c>
      <c r="H20">
        <f>SUM(I6+J6+I14+J14)</f>
        <v>194.26</v>
      </c>
      <c r="I20">
        <f>SUM(K14+L14)</f>
        <v>112.66</v>
      </c>
      <c r="L20">
        <f>SUM(F20:I20)</f>
        <v>540.53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2</vt:i4>
      </vt:variant>
    </vt:vector>
  </HeadingPairs>
  <TitlesOfParts>
    <vt:vector size="4" baseType="lpstr">
      <vt:lpstr>Odvodnja_A.K.Miošića</vt:lpstr>
      <vt:lpstr>List1</vt:lpstr>
      <vt:lpstr>Odvodnja_A.K.Miošića!Ispis_naslova</vt:lpstr>
      <vt:lpstr>Odvodnja_A.K.Miošića!Podrucje_ispisa</vt:lpstr>
    </vt:vector>
  </TitlesOfParts>
  <Company>Orion Projekt d.o.o.</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Orion Projekt d.o.o.</dc:creator>
  <cp:lastModifiedBy>Domagoj</cp:lastModifiedBy>
  <cp:revision/>
  <cp:lastPrinted>2017-03-10T11:02:16Z</cp:lastPrinted>
  <dcterms:created xsi:type="dcterms:W3CDTF">2014-11-23T09:59:11Z</dcterms:created>
  <dcterms:modified xsi:type="dcterms:W3CDTF">2017-03-10T11:09:47Z</dcterms:modified>
</cp:coreProperties>
</file>